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tabRatio="818" activeTab="7"/>
  </bookViews>
  <sheets>
    <sheet name="Original" sheetId="1" r:id="rId1"/>
    <sheet name="Instructions" sheetId="2" r:id="rId2"/>
    <sheet name="Cell Plug" sheetId="3" r:id="rId3"/>
    <sheet name="Cell Plug 2" sheetId="4" r:id="rId4"/>
    <sheet name="Graft&amp;Cell Punch" sheetId="5" r:id="rId5"/>
    <sheet name="Graft&amp;Cell Punch 2" sheetId="6" r:id="rId6"/>
    <sheet name="Miller" sheetId="7" r:id="rId7"/>
    <sheet name="Miller 2" sheetId="8" r:id="rId8"/>
  </sheets>
  <definedNames/>
  <calcPr fullCalcOnLoad="1"/>
</workbook>
</file>

<file path=xl/sharedStrings.xml><?xml version="1.0" encoding="utf-8"?>
<sst xmlns="http://schemas.openxmlformats.org/spreadsheetml/2006/main" count="227" uniqueCount="89">
  <si>
    <t xml:space="preserve">                                         BIBBA queen rearing time table.</t>
  </si>
  <si>
    <t>Enter start date  queen to Jenter DD/MM/YY :</t>
  </si>
  <si>
    <t xml:space="preserve">Weekday : </t>
  </si>
  <si>
    <t>Day</t>
  </si>
  <si>
    <t>Date</t>
  </si>
  <si>
    <t>Wday</t>
  </si>
  <si>
    <t>Q stage</t>
  </si>
  <si>
    <t>Description</t>
  </si>
  <si>
    <t>In early March carry out Spring inspections</t>
  </si>
  <si>
    <t>and select colonies that will be the drone</t>
  </si>
  <si>
    <t>rearers</t>
  </si>
  <si>
    <t>and give stimulative feed. Take drone colonies</t>
  </si>
  <si>
    <t>to the mating site.</t>
  </si>
  <si>
    <t>Prepare the 'Day One' hive.</t>
  </si>
  <si>
    <t>Put Queen Mother into Jenter.</t>
  </si>
  <si>
    <t>Eggs laid</t>
  </si>
  <si>
    <t>Remove Queen Mother if Jenter is laid up.</t>
  </si>
  <si>
    <t>Convert the 'Day One' hives to 'Day 8' hives.</t>
  </si>
  <si>
    <t>18 hrs. old</t>
  </si>
  <si>
    <t>Transfer larvae from Jenter to Cell Raiser.</t>
  </si>
  <si>
    <t>Cells sealed</t>
  </si>
  <si>
    <t>Prepare nucs. (see below)</t>
  </si>
  <si>
    <t>Fill nucs with bees and add Queen cell.</t>
  </si>
  <si>
    <t>Keep nucs in a dark place for 4 days.</t>
  </si>
  <si>
    <t>Q's emerge</t>
  </si>
  <si>
    <t>Take to mating site. Release at dusk.</t>
  </si>
  <si>
    <t>Bold letters indicate days on which an action is required.</t>
  </si>
  <si>
    <t>Note:    Entering the start date in the second line as requested will automatically change all the other dates to suit the new</t>
  </si>
  <si>
    <t>time-table.</t>
  </si>
  <si>
    <t>Nucs must be made up drone free. This can be achieved by fitting an empty brood box with two or three frames of open</t>
  </si>
  <si>
    <t>brood on top of the queen excluder, brushing all bees from these combs beforehand and fit another queen excluder on</t>
  </si>
  <si>
    <t>top before replacing supers. Leave overnight, then shake or brush bees from these frames into a box fitted with a mesh</t>
  </si>
  <si>
    <t>bottom, first spraying the bees on the comb with a very fine spray to prevent flying.</t>
  </si>
  <si>
    <t>With the Apidea nucs upside down and with the bottom slide 3 parts open, scoop up 250 ml of bees with a plastic</t>
  </si>
  <si>
    <t>container and dump a measure into each box. Leave for a couple of hours for bees to dry off, then add a queen cell.</t>
  </si>
  <si>
    <t>12-24 hrs. old</t>
  </si>
  <si>
    <t>Transfer larvae from box to Cell Raiser.</t>
  </si>
  <si>
    <t>Put Queen Mother into box.</t>
  </si>
  <si>
    <t>Enter start date queen to box DD/MM/YY :</t>
  </si>
  <si>
    <t>Notes</t>
  </si>
  <si>
    <t>No of days late queen laying in box (cell "C15")</t>
  </si>
  <si>
    <t>Distribute Q/Cs latest</t>
  </si>
  <si>
    <t>Check to see if Q emerged and check wings</t>
  </si>
  <si>
    <t>Latest day for opening colony between 10am-6pm</t>
  </si>
  <si>
    <t>It is assumed the user knows when to perform all other tasks. These can be obtained from other literature.</t>
  </si>
  <si>
    <t>Cells sealed?</t>
  </si>
  <si>
    <t>Distribute Q/Cs today or tomorrow</t>
  </si>
  <si>
    <t>Queens can regularly emerge up to 4 days overdue</t>
  </si>
  <si>
    <t>Remove Queen Mother if box is laid up, otherwise wait. See Note 4.</t>
  </si>
  <si>
    <t xml:space="preserve">                                         BIBBA queen rearing time table. For Grafting and Cell Punching methods.</t>
  </si>
  <si>
    <t>Enter start date larvae grafted or punched DD/MM/YY :</t>
  </si>
  <si>
    <t>Eggs laid?</t>
  </si>
  <si>
    <t>Transfer larvae by grafting/cell punching.</t>
  </si>
  <si>
    <t>Check number of Q/Cs built</t>
  </si>
  <si>
    <t>This is a simplified version of the original "Tom's table". Modified for grafting and cell punching</t>
  </si>
  <si>
    <t>Could emerge today or over next 2-3 days. See Note 5.</t>
  </si>
  <si>
    <t>made in cell "G33" by inserting the number of days late. This will automatically change all subsequent dates in column "C"</t>
  </si>
  <si>
    <t xml:space="preserve">When using both Jenter and Cupkit it is common for queens not to lay in the box for a day or so. Adjustment can be </t>
  </si>
  <si>
    <t xml:space="preserve">This is a modified version of the original "Tom's table". </t>
  </si>
  <si>
    <t>This worksheet is unprotected when you get it. Protect and use your own password.</t>
  </si>
  <si>
    <t>Entering the start date in the second line as requested will automatically change all the other dates.</t>
  </si>
  <si>
    <t>Check "take" and replace rejects, if not done yesterday</t>
  </si>
  <si>
    <t xml:space="preserve">                                         BIBBA queen rearing time table. For Cell Plug Methods i.e. Jenter and Cupkit.</t>
  </si>
  <si>
    <t>Enter cell distribution DD/MM/YY :</t>
  </si>
  <si>
    <t>Enter start date larvae put in cell raiser DD/MM/YY :</t>
  </si>
  <si>
    <t>Comb placed in breeder colony</t>
  </si>
  <si>
    <t>Check number of Q/Cs started (not essential)</t>
  </si>
  <si>
    <t>This is a simplified version of the original "Tom's table". Modified for the Miller Method</t>
  </si>
  <si>
    <t xml:space="preserve">                                         BIBBA queen rearing time table. For Miller Method.</t>
  </si>
  <si>
    <t>Column "B" with green background is for "conventional timing" with the day the egg is laid as being "Day 0"</t>
  </si>
  <si>
    <t>When using both Jenter and Cupkit it is common for queens not to lay in the box for a day or so.</t>
  </si>
  <si>
    <t>Instructions for using BIBBA Queen Rearing Table</t>
  </si>
  <si>
    <t xml:space="preserve">There are two versions for each. One that starts at an obvious time early in the process, so the user can work out dates going forwards, </t>
  </si>
  <si>
    <t>The above timing has been formulated from the normal timings. Bees do have a habit of changing these without telling us, in particular the timing of emergence.</t>
  </si>
  <si>
    <t>worksheets are protected when you are satisfied they are correct to use.</t>
  </si>
  <si>
    <r>
      <t xml:space="preserve">The worksheets have </t>
    </r>
    <r>
      <rPr>
        <b/>
        <u val="single"/>
        <sz val="10"/>
        <color indexed="10"/>
        <rFont val="MS Sans Serif"/>
        <family val="0"/>
      </rPr>
      <t>NOT</t>
    </r>
    <r>
      <rPr>
        <sz val="10"/>
        <color indexed="10"/>
        <rFont val="MS Sans Serif"/>
        <family val="0"/>
      </rPr>
      <t xml:space="preserve"> been protected. This is so the user can change things if they wish. It is strongly advised that a copy is taken and filed and the </t>
    </r>
  </si>
  <si>
    <t>These worksheets have been modified from the original "Tom's Table" that is retained as the "Original" worksheet. If this is used please note there is an error.</t>
  </si>
  <si>
    <t>PLEASE NOTE.</t>
  </si>
  <si>
    <t>Bold blue letters on yellow background indicate days on which action is required by the beekeeper.</t>
  </si>
  <si>
    <t xml:space="preserve">The timings have taken the day the egg is laid as being "Day 0". Please remember this when consulting sources as some take it as "Day 1" and you </t>
  </si>
  <si>
    <t>could be a day out.</t>
  </si>
  <si>
    <t>The intention is to give users a guide as to what to do and when. There are three options for different methods of raising queen cells:-</t>
  </si>
  <si>
    <t>1.  Cell Plug Methods - Jenter and Cupkit (known as "Cupularve" outside U.K. and Ireland)</t>
  </si>
  <si>
    <t>2.  Grafting and Cell Punching</t>
  </si>
  <si>
    <t>3.  Miller Method. This could also be used for the Alley Method</t>
  </si>
  <si>
    <t>the other (suffixed "2") at the cell distribution stage, so you can work backwards. This should help the amateur to plan around other committments.</t>
  </si>
  <si>
    <t>All methods should be referenced to external instructions for the individual method.</t>
  </si>
  <si>
    <t>Some queens don't lay in Cupkit or Jenter when they should, therefore an adjustment box has been provided on "Cell Plug" worksheet.</t>
  </si>
  <si>
    <t>Prepared comb placed in cell raiser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</si>
</sst>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sz val="8"/>
      <name val="MS Sans Serif"/>
      <family val="0"/>
    </font>
    <font>
      <b/>
      <sz val="8"/>
      <color indexed="17"/>
      <name val="Arial"/>
      <family val="0"/>
    </font>
    <font>
      <b/>
      <sz val="8"/>
      <color indexed="12"/>
      <name val="Arial"/>
      <family val="0"/>
    </font>
    <font>
      <b/>
      <sz val="8"/>
      <color indexed="16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MS Sans Serif"/>
      <family val="0"/>
    </font>
    <font>
      <b/>
      <u val="single"/>
      <sz val="10"/>
      <color indexed="10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4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6" xfId="0" applyFont="1" applyBorder="1" applyAlignment="1">
      <alignment/>
    </xf>
    <xf numFmtId="14" fontId="5" fillId="0" borderId="7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2" borderId="7" xfId="0" applyFont="1" applyFill="1" applyBorder="1" applyAlignment="1">
      <alignment/>
    </xf>
    <xf numFmtId="14" fontId="4" fillId="3" borderId="7" xfId="0" applyNumberFormat="1" applyFont="1" applyFill="1" applyBorder="1" applyAlignment="1">
      <alignment horizontal="left"/>
    </xf>
    <xf numFmtId="14" fontId="4" fillId="0" borderId="7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9" fillId="4" borderId="7" xfId="0" applyNumberFormat="1" applyFont="1" applyFill="1" applyBorder="1" applyAlignment="1">
      <alignment/>
    </xf>
    <xf numFmtId="0" fontId="9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/>
    </xf>
    <xf numFmtId="14" fontId="11" fillId="5" borderId="7" xfId="0" applyNumberFormat="1" applyFont="1" applyFill="1" applyBorder="1" applyAlignment="1">
      <alignment/>
    </xf>
    <xf numFmtId="0" fontId="11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4" borderId="7" xfId="0" applyFont="1" applyFill="1" applyBorder="1" applyAlignment="1">
      <alignment/>
    </xf>
    <xf numFmtId="0" fontId="4" fillId="4" borderId="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5"/>
  <sheetViews>
    <sheetView workbookViewId="0" topLeftCell="A19">
      <selection activeCell="F35" sqref="F35"/>
    </sheetView>
  </sheetViews>
  <sheetFormatPr defaultColWidth="9.140625" defaultRowHeight="12.75"/>
  <cols>
    <col min="1" max="1" width="5.421875" style="1" customWidth="1"/>
    <col min="2" max="2" width="8.57421875" style="1" customWidth="1"/>
    <col min="3" max="3" width="5.421875" style="2" customWidth="1"/>
    <col min="4" max="4" width="16.28125" style="1" customWidth="1"/>
    <col min="5" max="5" width="56.00390625" style="1" customWidth="1"/>
    <col min="6" max="6" width="5.421875" style="1" customWidth="1"/>
    <col min="7" max="7" width="5.57421875" style="1" customWidth="1"/>
    <col min="8" max="16384" width="5.421875" style="1" customWidth="1"/>
  </cols>
  <sheetData>
    <row r="1" spans="1:5" ht="18">
      <c r="A1" s="12" t="s">
        <v>0</v>
      </c>
      <c r="B1" s="11"/>
      <c r="C1" s="11"/>
      <c r="D1" s="11"/>
      <c r="E1" s="11"/>
    </row>
    <row r="2" spans="1:5" ht="11.25">
      <c r="A2" s="20" t="s">
        <v>1</v>
      </c>
      <c r="B2" s="20"/>
      <c r="C2" s="19"/>
      <c r="D2" s="20"/>
      <c r="E2" s="27">
        <v>34834</v>
      </c>
    </row>
    <row r="3" spans="1:5" ht="12" thickBot="1">
      <c r="A3" s="20"/>
      <c r="B3" s="20"/>
      <c r="C3" s="19"/>
      <c r="D3" s="28" t="s">
        <v>2</v>
      </c>
      <c r="E3" s="29" t="str">
        <f>LOOKUP(WEEKDAY(E2),{1,2,3,4,5,6,7;"Sun","Mon","Tue","Wed","Thu","Fri","Sat"})</f>
        <v>Mon</v>
      </c>
    </row>
    <row r="4" spans="1:42" s="3" customFormat="1" ht="11.25">
      <c r="A4" s="13" t="s">
        <v>3</v>
      </c>
      <c r="B4" s="14" t="s">
        <v>4</v>
      </c>
      <c r="C4" s="15" t="s">
        <v>5</v>
      </c>
      <c r="D4" s="14" t="s">
        <v>6</v>
      </c>
      <c r="E4" s="16" t="s">
        <v>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5" ht="11.25">
      <c r="A5" s="17"/>
      <c r="B5" s="18"/>
      <c r="C5" s="19"/>
      <c r="D5" s="20"/>
      <c r="E5" s="21" t="s">
        <v>8</v>
      </c>
    </row>
    <row r="6" spans="1:5" ht="11.25">
      <c r="A6" s="17"/>
      <c r="B6" s="18"/>
      <c r="C6" s="19"/>
      <c r="D6" s="20"/>
      <c r="E6" s="21" t="s">
        <v>9</v>
      </c>
    </row>
    <row r="7" spans="1:5" ht="11.25">
      <c r="A7" s="17"/>
      <c r="B7" s="18"/>
      <c r="C7" s="19"/>
      <c r="D7" s="20"/>
      <c r="E7" s="21" t="s">
        <v>10</v>
      </c>
    </row>
    <row r="8" spans="1:5" ht="11.25">
      <c r="A8" s="17"/>
      <c r="B8" s="18"/>
      <c r="C8" s="19"/>
      <c r="D8" s="20"/>
      <c r="E8" s="21" t="s">
        <v>11</v>
      </c>
    </row>
    <row r="9" spans="1:5" s="4" customFormat="1" ht="11.25">
      <c r="A9" s="22"/>
      <c r="B9" s="23"/>
      <c r="C9" s="24"/>
      <c r="D9" s="25"/>
      <c r="E9" s="21" t="s">
        <v>12</v>
      </c>
    </row>
    <row r="10" spans="1:5" s="4" customFormat="1" ht="11.25">
      <c r="A10" s="22">
        <v>1</v>
      </c>
      <c r="B10" s="23">
        <f aca="true" t="shared" si="0" ref="B10:B17">$E$2+A9</f>
        <v>34834</v>
      </c>
      <c r="C10" s="24" t="str">
        <f>LOOKUP(WEEKDAY(B10),{1,2,3,4,5,6,7;"Sun","Mon","Tue","Wed","Thu","Fri","Sat"})</f>
        <v>Mon</v>
      </c>
      <c r="D10" s="25"/>
      <c r="E10" s="26" t="s">
        <v>13</v>
      </c>
    </row>
    <row r="11" spans="1:5" ht="11.25">
      <c r="A11" s="17">
        <v>2</v>
      </c>
      <c r="B11" s="18">
        <f t="shared" si="0"/>
        <v>34835</v>
      </c>
      <c r="C11" s="19" t="str">
        <f>LOOKUP(WEEKDAY(B11),{1,2,3,4,5,6,7;"Sun","Mon","Tue","Wed","Thu","Fri","Sat"})</f>
        <v>Tue</v>
      </c>
      <c r="D11" s="20"/>
      <c r="E11" s="21"/>
    </row>
    <row r="12" spans="1:5" ht="11.25">
      <c r="A12" s="17">
        <v>3</v>
      </c>
      <c r="B12" s="18">
        <f t="shared" si="0"/>
        <v>34836</v>
      </c>
      <c r="C12" s="19" t="str">
        <f>LOOKUP(WEEKDAY(B12),{1,2,3,4,5,6,7;"Sun","Mon","Tue","Wed","Thu","Fri","Sat"})</f>
        <v>Wed</v>
      </c>
      <c r="D12" s="20"/>
      <c r="E12" s="21"/>
    </row>
    <row r="13" spans="1:5" ht="11.25">
      <c r="A13" s="17">
        <v>4</v>
      </c>
      <c r="B13" s="18">
        <f t="shared" si="0"/>
        <v>34837</v>
      </c>
      <c r="C13" s="19" t="str">
        <f>LOOKUP(WEEKDAY(B13),{1,2,3,4,5,6,7;"Sun","Mon","Tue","Wed","Thu","Fri","Sat"})</f>
        <v>Thu</v>
      </c>
      <c r="D13" s="20"/>
      <c r="E13" s="21"/>
    </row>
    <row r="14" spans="1:5" ht="11.25">
      <c r="A14" s="22">
        <v>5</v>
      </c>
      <c r="B14" s="23">
        <f t="shared" si="0"/>
        <v>34838</v>
      </c>
      <c r="C14" s="24" t="str">
        <f>LOOKUP(WEEKDAY(B14),{1,2,3,4,5,6,7;"Sun","Mon","Tue","Wed","Thu","Fri","Sat"})</f>
        <v>Fri</v>
      </c>
      <c r="D14" s="25"/>
      <c r="E14" s="26" t="s">
        <v>14</v>
      </c>
    </row>
    <row r="15" spans="1:5" ht="11.25">
      <c r="A15" s="22">
        <v>6</v>
      </c>
      <c r="B15" s="23">
        <f t="shared" si="0"/>
        <v>34839</v>
      </c>
      <c r="C15" s="24" t="str">
        <f>LOOKUP(WEEKDAY(B15),{1,2,3,4,5,6,7;"Sun","Mon","Tue","Wed","Thu","Fri","Sat"})</f>
        <v>Sat</v>
      </c>
      <c r="D15" s="25" t="s">
        <v>15</v>
      </c>
      <c r="E15" s="26" t="s">
        <v>16</v>
      </c>
    </row>
    <row r="16" spans="1:5" ht="11.25">
      <c r="A16" s="17">
        <v>7</v>
      </c>
      <c r="B16" s="18">
        <f t="shared" si="0"/>
        <v>34840</v>
      </c>
      <c r="C16" s="19" t="str">
        <f>LOOKUP(WEEKDAY(B16),{1,2,3,4,5,6,7;"Sun","Mon","Tue","Wed","Thu","Fri","Sat"})</f>
        <v>Sun</v>
      </c>
      <c r="D16" s="20"/>
      <c r="E16" s="21"/>
    </row>
    <row r="17" spans="1:5" ht="11.25">
      <c r="A17" s="22">
        <v>8</v>
      </c>
      <c r="B17" s="23">
        <f t="shared" si="0"/>
        <v>34841</v>
      </c>
      <c r="C17" s="24" t="str">
        <f>LOOKUP(WEEKDAY(B17),{1,2,3,4,5,6,7;"Sun","Mon","Tue","Wed","Thu","Fri","Sat"})</f>
        <v>Mon</v>
      </c>
      <c r="D17" s="25"/>
      <c r="E17" s="26" t="s">
        <v>17</v>
      </c>
    </row>
    <row r="18" spans="1:5" s="4" customFormat="1" ht="11.25">
      <c r="A18" s="22">
        <v>9</v>
      </c>
      <c r="B18" s="23">
        <f aca="true" t="shared" si="1" ref="B18:B31">$E$2+A17</f>
        <v>34842</v>
      </c>
      <c r="C18" s="24" t="str">
        <f>LOOKUP(WEEKDAY(B18),{1,2,3,4,5,6,7;"Sun","Mon","Tue","Wed","Thu","Fri","Sat"})</f>
        <v>Tue</v>
      </c>
      <c r="D18" s="25" t="s">
        <v>18</v>
      </c>
      <c r="E18" s="26" t="s">
        <v>19</v>
      </c>
    </row>
    <row r="19" spans="1:5" ht="11.25">
      <c r="A19" s="17">
        <v>10</v>
      </c>
      <c r="B19" s="18">
        <f t="shared" si="1"/>
        <v>34843</v>
      </c>
      <c r="C19" s="19" t="str">
        <f>LOOKUP(WEEKDAY(B19),{1,2,3,4,5,6,7;"Sun","Mon","Tue","Wed","Thu","Fri","Sat"})</f>
        <v>Wed</v>
      </c>
      <c r="D19" s="20"/>
      <c r="E19" s="21"/>
    </row>
    <row r="20" spans="1:5" ht="11.25">
      <c r="A20" s="17">
        <v>11</v>
      </c>
      <c r="B20" s="18">
        <f t="shared" si="1"/>
        <v>34844</v>
      </c>
      <c r="C20" s="19" t="str">
        <f>LOOKUP(WEEKDAY(B20),{1,2,3,4,5,6,7;"Sun","Mon","Tue","Wed","Thu","Fri","Sat"})</f>
        <v>Thu</v>
      </c>
      <c r="D20" s="20"/>
      <c r="E20" s="21"/>
    </row>
    <row r="21" spans="1:5" ht="11.25">
      <c r="A21" s="17">
        <v>12</v>
      </c>
      <c r="B21" s="18">
        <f t="shared" si="1"/>
        <v>34845</v>
      </c>
      <c r="C21" s="19" t="str">
        <f>LOOKUP(WEEKDAY(B21),{1,2,3,4,5,6,7;"Sun","Mon","Tue","Wed","Thu","Fri","Sat"})</f>
        <v>Fri</v>
      </c>
      <c r="D21" s="20"/>
      <c r="E21" s="21"/>
    </row>
    <row r="22" spans="1:5" ht="11.25">
      <c r="A22" s="17">
        <v>13</v>
      </c>
      <c r="B22" s="18">
        <f t="shared" si="1"/>
        <v>34846</v>
      </c>
      <c r="C22" s="19" t="str">
        <f>LOOKUP(WEEKDAY(B22),{1,2,3,4,5,6,7;"Sun","Mon","Tue","Wed","Thu","Fri","Sat"})</f>
        <v>Sat</v>
      </c>
      <c r="D22" s="20"/>
      <c r="E22" s="21"/>
    </row>
    <row r="23" spans="1:5" s="4" customFormat="1" ht="11.25">
      <c r="A23" s="22">
        <v>14</v>
      </c>
      <c r="B23" s="23">
        <f t="shared" si="1"/>
        <v>34847</v>
      </c>
      <c r="C23" s="24" t="str">
        <f>LOOKUP(WEEKDAY(B23),{1,2,3,4,5,6,7;"Sun","Mon","Tue","Wed","Thu","Fri","Sat"})</f>
        <v>Sun</v>
      </c>
      <c r="D23" s="25" t="s">
        <v>20</v>
      </c>
      <c r="E23" s="26"/>
    </row>
    <row r="24" spans="1:5" s="4" customFormat="1" ht="11.25">
      <c r="A24" s="17">
        <v>15</v>
      </c>
      <c r="B24" s="18">
        <f t="shared" si="1"/>
        <v>34848</v>
      </c>
      <c r="C24" s="19" t="str">
        <f>LOOKUP(WEEKDAY(B24),{1,2,3,4,5,6,7;"Sun","Mon","Tue","Wed","Thu","Fri","Sat"})</f>
        <v>Mon</v>
      </c>
      <c r="D24" s="20"/>
      <c r="E24" s="21"/>
    </row>
    <row r="25" spans="1:5" ht="11.25">
      <c r="A25" s="17">
        <v>16</v>
      </c>
      <c r="B25" s="18">
        <f t="shared" si="1"/>
        <v>34849</v>
      </c>
      <c r="C25" s="19" t="str">
        <f>LOOKUP(WEEKDAY(B25),{1,2,3,4,5,6,7;"Sun","Mon","Tue","Wed","Thu","Fri","Sat"})</f>
        <v>Tue</v>
      </c>
      <c r="D25" s="20"/>
      <c r="E25" s="21"/>
    </row>
    <row r="26" spans="1:5" ht="11.25">
      <c r="A26" s="22">
        <v>17</v>
      </c>
      <c r="B26" s="23">
        <f t="shared" si="1"/>
        <v>34850</v>
      </c>
      <c r="C26" s="24" t="str">
        <f>LOOKUP(WEEKDAY(B26),{1,2,3,4,5,6,7;"Sun","Mon","Tue","Wed","Thu","Fri","Sat"})</f>
        <v>Wed</v>
      </c>
      <c r="D26" s="25"/>
      <c r="E26" s="26" t="s">
        <v>21</v>
      </c>
    </row>
    <row r="27" spans="1:5" ht="11.25">
      <c r="A27" s="22">
        <v>18</v>
      </c>
      <c r="B27" s="23">
        <f t="shared" si="1"/>
        <v>34851</v>
      </c>
      <c r="C27" s="24" t="str">
        <f>LOOKUP(WEEKDAY(B27),{1,2,3,4,5,6,7;"Sun","Mon","Tue","Wed","Thu","Fri","Sat"})</f>
        <v>Thu</v>
      </c>
      <c r="D27" s="25"/>
      <c r="E27" s="26" t="s">
        <v>22</v>
      </c>
    </row>
    <row r="28" spans="1:5" ht="11.25">
      <c r="A28" s="17">
        <v>19</v>
      </c>
      <c r="B28" s="18">
        <f t="shared" si="1"/>
        <v>34852</v>
      </c>
      <c r="C28" s="19" t="str">
        <f>LOOKUP(WEEKDAY(B28),{1,2,3,4,5,6,7;"Sun","Mon","Tue","Wed","Thu","Fri","Sat"})</f>
        <v>Fri</v>
      </c>
      <c r="D28" s="20"/>
      <c r="E28" s="26" t="s">
        <v>23</v>
      </c>
    </row>
    <row r="29" spans="1:5" s="4" customFormat="1" ht="11.25">
      <c r="A29" s="17">
        <v>20</v>
      </c>
      <c r="B29" s="18">
        <f t="shared" si="1"/>
        <v>34853</v>
      </c>
      <c r="C29" s="19" t="str">
        <f>LOOKUP(WEEKDAY(B29),{1,2,3,4,5,6,7;"Sun","Mon","Tue","Wed","Thu","Fri","Sat"})</f>
        <v>Sat</v>
      </c>
      <c r="D29" s="20"/>
      <c r="E29" s="21"/>
    </row>
    <row r="30" spans="1:5" ht="11.25">
      <c r="A30" s="22">
        <v>21</v>
      </c>
      <c r="B30" s="23">
        <f t="shared" si="1"/>
        <v>34854</v>
      </c>
      <c r="C30" s="24" t="str">
        <f>LOOKUP(WEEKDAY(B30),{1,2,3,4,5,6,7;"Sun","Mon","Tue","Wed","Thu","Fri","Sat"})</f>
        <v>Sun</v>
      </c>
      <c r="D30" s="25" t="s">
        <v>24</v>
      </c>
      <c r="E30" s="26"/>
    </row>
    <row r="31" spans="1:50" s="5" customFormat="1" ht="12" thickBot="1">
      <c r="A31" s="33">
        <v>28</v>
      </c>
      <c r="B31" s="23">
        <f t="shared" si="1"/>
        <v>34855</v>
      </c>
      <c r="C31" s="34" t="str">
        <f>LOOKUP(WEEKDAY(B31),{1,2,3,4,5,6,7;"Sun","Mon","Tue","Wed","Thu","Fri","Sat"})</f>
        <v>Mon</v>
      </c>
      <c r="D31" s="35"/>
      <c r="E31" s="36" t="s">
        <v>25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" s="7" customFormat="1" ht="11.25">
      <c r="A32" s="37"/>
      <c r="B32" s="38"/>
      <c r="C32" s="39"/>
      <c r="D32" s="37"/>
      <c r="E32" s="37"/>
    </row>
    <row r="33" spans="2:3" s="7" customFormat="1" ht="11.25">
      <c r="B33" s="10" t="s">
        <v>26</v>
      </c>
      <c r="C33" s="8"/>
    </row>
    <row r="34" spans="1:5" s="7" customFormat="1" ht="11.25">
      <c r="A34" s="30" t="s">
        <v>27</v>
      </c>
      <c r="B34" s="31"/>
      <c r="C34" s="32"/>
      <c r="D34" s="30"/>
      <c r="E34" s="30"/>
    </row>
    <row r="35" spans="1:5" s="7" customFormat="1" ht="11.25">
      <c r="A35" s="30"/>
      <c r="B35" s="31" t="s">
        <v>28</v>
      </c>
      <c r="C35" s="32"/>
      <c r="D35" s="30"/>
      <c r="E35" s="30"/>
    </row>
    <row r="36" spans="1:5" s="7" customFormat="1" ht="11.25">
      <c r="A36" s="30"/>
      <c r="B36" s="31" t="s">
        <v>29</v>
      </c>
      <c r="C36" s="32"/>
      <c r="D36" s="30"/>
      <c r="E36" s="30"/>
    </row>
    <row r="37" spans="1:5" s="7" customFormat="1" ht="11.25">
      <c r="A37" s="30"/>
      <c r="B37" s="31" t="s">
        <v>30</v>
      </c>
      <c r="C37" s="32"/>
      <c r="D37" s="30"/>
      <c r="E37" s="30"/>
    </row>
    <row r="38" spans="1:5" s="7" customFormat="1" ht="11.25">
      <c r="A38" s="30"/>
      <c r="B38" s="31" t="s">
        <v>31</v>
      </c>
      <c r="C38" s="32"/>
      <c r="D38" s="30"/>
      <c r="E38" s="30"/>
    </row>
    <row r="39" spans="1:5" s="7" customFormat="1" ht="11.25">
      <c r="A39" s="30"/>
      <c r="B39" s="31" t="s">
        <v>32</v>
      </c>
      <c r="C39" s="32"/>
      <c r="D39" s="30"/>
      <c r="E39" s="30"/>
    </row>
    <row r="40" spans="1:5" s="7" customFormat="1" ht="11.25">
      <c r="A40" s="30"/>
      <c r="B40" s="31" t="s">
        <v>33</v>
      </c>
      <c r="C40" s="32"/>
      <c r="D40" s="30"/>
      <c r="E40" s="30"/>
    </row>
    <row r="41" spans="1:5" s="7" customFormat="1" ht="11.25">
      <c r="A41" s="30"/>
      <c r="B41" s="31" t="s">
        <v>34</v>
      </c>
      <c r="C41" s="32"/>
      <c r="D41" s="30"/>
      <c r="E41" s="30"/>
    </row>
    <row r="42" spans="1:5" s="7" customFormat="1" ht="11.25">
      <c r="A42" s="30"/>
      <c r="B42" s="31"/>
      <c r="C42" s="32"/>
      <c r="D42" s="30"/>
      <c r="E42" s="30"/>
    </row>
    <row r="43" spans="1:5" s="7" customFormat="1" ht="11.25">
      <c r="A43" s="30"/>
      <c r="B43" s="31"/>
      <c r="C43" s="32"/>
      <c r="D43" s="30"/>
      <c r="E43" s="30"/>
    </row>
    <row r="44" spans="1:5" ht="11.25">
      <c r="A44" s="30"/>
      <c r="B44" s="30"/>
      <c r="C44" s="32"/>
      <c r="D44" s="30"/>
      <c r="E44" s="30"/>
    </row>
    <row r="45" spans="1:5" ht="11.25">
      <c r="A45" s="30"/>
      <c r="B45" s="30"/>
      <c r="C45" s="32"/>
      <c r="D45" s="30"/>
      <c r="E45" s="30"/>
    </row>
    <row r="46" spans="1:5" s="6" customFormat="1" ht="11.25">
      <c r="A46" s="9"/>
      <c r="B46" s="9"/>
      <c r="C46" s="9"/>
      <c r="D46" s="9"/>
      <c r="E46" s="9"/>
    </row>
    <row r="47" spans="1:5" s="6" customFormat="1" ht="11.25">
      <c r="A47" s="9"/>
      <c r="B47" s="9"/>
      <c r="C47" s="9"/>
      <c r="D47" s="9"/>
      <c r="E47" s="9"/>
    </row>
    <row r="48" spans="1:5" s="6" customFormat="1" ht="11.25">
      <c r="A48" s="9"/>
      <c r="B48" s="9"/>
      <c r="C48" s="9"/>
      <c r="D48" s="9"/>
      <c r="E48" s="9"/>
    </row>
    <row r="49" spans="1:5" s="6" customFormat="1" ht="11.25">
      <c r="A49" s="9"/>
      <c r="B49" s="9"/>
      <c r="C49" s="9"/>
      <c r="D49" s="9"/>
      <c r="E49" s="9"/>
    </row>
    <row r="50" spans="1:5" s="6" customFormat="1" ht="11.25">
      <c r="A50" s="9"/>
      <c r="B50" s="9"/>
      <c r="C50" s="9"/>
      <c r="D50" s="9"/>
      <c r="E50" s="9"/>
    </row>
    <row r="51" spans="1:5" s="6" customFormat="1" ht="11.25">
      <c r="A51" s="9"/>
      <c r="B51" s="9"/>
      <c r="C51" s="9"/>
      <c r="D51" s="9"/>
      <c r="E51" s="9"/>
    </row>
    <row r="52" spans="1:5" ht="11.25">
      <c r="A52" s="7"/>
      <c r="B52" s="7"/>
      <c r="C52" s="8"/>
      <c r="D52" s="7"/>
      <c r="E52" s="7"/>
    </row>
    <row r="53" spans="1:5" ht="11.25">
      <c r="A53" s="7"/>
      <c r="B53" s="7"/>
      <c r="C53" s="8"/>
      <c r="D53" s="7"/>
      <c r="E53" s="7"/>
    </row>
    <row r="54" spans="1:5" ht="11.25">
      <c r="A54" s="7"/>
      <c r="B54" s="7"/>
      <c r="C54" s="8"/>
      <c r="D54" s="7"/>
      <c r="E54" s="7"/>
    </row>
    <row r="55" spans="1:5" ht="11.25">
      <c r="A55" s="7"/>
      <c r="B55" s="7"/>
      <c r="C55" s="8"/>
      <c r="D55" s="7"/>
      <c r="E55" s="7"/>
    </row>
  </sheetData>
  <printOptions horizontalCentered="1"/>
  <pageMargins left="0.7480314960629921" right="0.7480314960629921" top="0.5905511811023623" bottom="0.5905511811023623" header="0.5" footer="0.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31" sqref="E31"/>
    </sheetView>
  </sheetViews>
  <sheetFormatPr defaultColWidth="9.140625" defaultRowHeight="12.75"/>
  <cols>
    <col min="1" max="1" width="8.28125" style="0" customWidth="1"/>
  </cols>
  <sheetData>
    <row r="1" ht="12.75">
      <c r="A1" s="63" t="s">
        <v>71</v>
      </c>
    </row>
    <row r="3" ht="12.75">
      <c r="A3" t="s">
        <v>76</v>
      </c>
    </row>
    <row r="5" ht="12.75">
      <c r="A5" t="s">
        <v>81</v>
      </c>
    </row>
    <row r="7" ht="12.75">
      <c r="A7" t="s">
        <v>82</v>
      </c>
    </row>
    <row r="9" ht="12.75">
      <c r="A9" t="s">
        <v>83</v>
      </c>
    </row>
    <row r="11" ht="12.75">
      <c r="A11" t="s">
        <v>84</v>
      </c>
    </row>
    <row r="13" ht="12.75">
      <c r="A13" t="s">
        <v>72</v>
      </c>
    </row>
    <row r="14" ht="12.75">
      <c r="A14" t="s">
        <v>85</v>
      </c>
    </row>
    <row r="16" ht="12.75">
      <c r="A16" t="s">
        <v>86</v>
      </c>
    </row>
    <row r="18" ht="12.75">
      <c r="A18" t="s">
        <v>87</v>
      </c>
    </row>
    <row r="20" spans="1:7" ht="12.75">
      <c r="A20" t="s">
        <v>73</v>
      </c>
      <c r="B20" s="64"/>
      <c r="C20" s="64"/>
      <c r="D20" s="64"/>
      <c r="E20" s="64"/>
      <c r="F20" s="64"/>
      <c r="G20" s="64"/>
    </row>
    <row r="21" spans="2:7" ht="12.75">
      <c r="B21" s="64"/>
      <c r="C21" s="64"/>
      <c r="D21" s="64"/>
      <c r="E21" s="64"/>
      <c r="F21" s="64"/>
      <c r="G21" s="64"/>
    </row>
    <row r="22" ht="12.75">
      <c r="A22" t="s">
        <v>79</v>
      </c>
    </row>
    <row r="23" ht="12.75">
      <c r="A23" t="s">
        <v>80</v>
      </c>
    </row>
    <row r="25" ht="12.75">
      <c r="A25" s="65" t="s">
        <v>77</v>
      </c>
    </row>
    <row r="26" ht="12.75">
      <c r="A26" s="64" t="s">
        <v>75</v>
      </c>
    </row>
    <row r="27" ht="12.75">
      <c r="A27" s="64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3">
      <selection activeCell="H29" sqref="H29"/>
    </sheetView>
  </sheetViews>
  <sheetFormatPr defaultColWidth="9.140625" defaultRowHeight="12.75"/>
  <cols>
    <col min="1" max="1" width="4.57421875" style="0" customWidth="1"/>
    <col min="2" max="2" width="4.00390625" style="0" customWidth="1"/>
    <col min="4" max="4" width="7.00390625" style="0" customWidth="1"/>
    <col min="5" max="5" width="12.00390625" style="0" customWidth="1"/>
    <col min="6" max="6" width="54.7109375" style="0" customWidth="1"/>
    <col min="7" max="7" width="9.8515625" style="0" customWidth="1"/>
  </cols>
  <sheetData>
    <row r="1" spans="1:10" ht="18">
      <c r="A1" s="12" t="s">
        <v>62</v>
      </c>
      <c r="B1" s="12"/>
      <c r="C1" s="11"/>
      <c r="D1" s="11"/>
      <c r="E1" s="11"/>
      <c r="F1" s="11"/>
      <c r="G1" s="1"/>
      <c r="H1" s="1"/>
      <c r="I1" s="1"/>
      <c r="J1" s="1"/>
    </row>
    <row r="2" spans="1:10" ht="12.75">
      <c r="A2" s="20" t="s">
        <v>38</v>
      </c>
      <c r="B2" s="20"/>
      <c r="C2" s="20"/>
      <c r="D2" s="19"/>
      <c r="E2" s="20"/>
      <c r="F2" s="44">
        <v>42118</v>
      </c>
      <c r="G2" s="1"/>
      <c r="H2" s="1"/>
      <c r="I2" s="1"/>
      <c r="J2" s="1"/>
    </row>
    <row r="3" spans="1:10" ht="13.5" thickBot="1">
      <c r="A3" s="20"/>
      <c r="B3" s="20"/>
      <c r="C3" s="20"/>
      <c r="D3" s="19"/>
      <c r="E3" s="28" t="s">
        <v>2</v>
      </c>
      <c r="F3" s="29" t="str">
        <f>LOOKUP(WEEKDAY(F2),{1,2,3,4,5,6,7;"Sun","Mon","Tue","Wed","Thu","Fri","Sat"})</f>
        <v>Fri</v>
      </c>
      <c r="G3" s="1"/>
      <c r="H3" s="1"/>
      <c r="I3" s="1"/>
      <c r="J3" s="1"/>
    </row>
    <row r="4" spans="2:10" ht="12.75">
      <c r="B4" s="60" t="s">
        <v>3</v>
      </c>
      <c r="C4" s="14" t="s">
        <v>4</v>
      </c>
      <c r="D4" s="15" t="s">
        <v>5</v>
      </c>
      <c r="E4" s="14" t="s">
        <v>6</v>
      </c>
      <c r="F4" s="16" t="s">
        <v>7</v>
      </c>
      <c r="G4" s="7"/>
      <c r="H4" s="7"/>
      <c r="I4" s="7"/>
      <c r="J4" s="7"/>
    </row>
    <row r="5" spans="1:10" ht="12.75">
      <c r="A5" s="17"/>
      <c r="B5" s="61"/>
      <c r="C5" s="18"/>
      <c r="D5" s="19"/>
      <c r="E5" s="20"/>
      <c r="F5" s="21"/>
      <c r="G5" s="1"/>
      <c r="H5" s="1"/>
      <c r="I5" s="1"/>
      <c r="J5" s="1"/>
    </row>
    <row r="6" spans="1:10" ht="12.75">
      <c r="A6" s="17"/>
      <c r="B6" s="61"/>
      <c r="C6" s="18"/>
      <c r="D6" s="19"/>
      <c r="E6" s="20"/>
      <c r="F6" s="21"/>
      <c r="G6" s="1"/>
      <c r="H6" s="1"/>
      <c r="I6" s="1"/>
      <c r="J6" s="1"/>
    </row>
    <row r="7" spans="1:10" ht="12.75">
      <c r="A7" s="17"/>
      <c r="B7" s="61"/>
      <c r="C7" s="18"/>
      <c r="D7" s="19"/>
      <c r="E7" s="20"/>
      <c r="F7" s="21"/>
      <c r="G7" s="1"/>
      <c r="H7" s="1"/>
      <c r="I7" s="1"/>
      <c r="J7" s="1"/>
    </row>
    <row r="8" spans="1:10" ht="12.75">
      <c r="A8" s="17"/>
      <c r="B8" s="61"/>
      <c r="C8" s="18"/>
      <c r="D8" s="19"/>
      <c r="E8" s="20"/>
      <c r="F8" s="21"/>
      <c r="G8" s="1"/>
      <c r="H8" s="1"/>
      <c r="I8" s="1"/>
      <c r="J8" s="1"/>
    </row>
    <row r="9" spans="1:10" ht="12.75">
      <c r="A9" s="22"/>
      <c r="B9" s="62"/>
      <c r="C9" s="23"/>
      <c r="D9" s="24"/>
      <c r="E9" s="25"/>
      <c r="F9" s="21"/>
      <c r="G9" s="4"/>
      <c r="H9" s="4"/>
      <c r="I9" s="4"/>
      <c r="J9" s="4"/>
    </row>
    <row r="10" spans="1:10" ht="12.75">
      <c r="A10" s="47">
        <v>1</v>
      </c>
      <c r="B10" s="58">
        <f aca="true" t="shared" si="0" ref="B10:B15">A10-6</f>
        <v>-5</v>
      </c>
      <c r="C10" s="45">
        <f>$F$2+B11</f>
        <v>42114</v>
      </c>
      <c r="D10" s="49" t="str">
        <f>LOOKUP(WEEKDAY(C10),{1,2,3,4,5,6,7;"Sun","Mon","Tue","Wed","Thu","Fri","Sat"})</f>
        <v>Mon</v>
      </c>
      <c r="E10" s="25"/>
      <c r="F10" s="40"/>
      <c r="G10" s="4"/>
      <c r="H10" s="4"/>
      <c r="I10" s="4"/>
      <c r="J10" s="4"/>
    </row>
    <row r="11" spans="1:10" ht="12.75">
      <c r="A11" s="47">
        <v>2</v>
      </c>
      <c r="B11" s="58">
        <f t="shared" si="0"/>
        <v>-4</v>
      </c>
      <c r="C11" s="45">
        <f>$F$2+B12</f>
        <v>42115</v>
      </c>
      <c r="D11" s="19" t="str">
        <f>LOOKUP(WEEKDAY(C11),{1,2,3,4,5,6,7;"Sun","Mon","Tue","Wed","Thu","Fri","Sat"})</f>
        <v>Tue</v>
      </c>
      <c r="E11" s="20"/>
      <c r="F11" s="21"/>
      <c r="G11" s="1"/>
      <c r="H11" s="1"/>
      <c r="I11" s="1"/>
      <c r="J11" s="1"/>
    </row>
    <row r="12" spans="1:10" ht="12.75">
      <c r="A12" s="47">
        <v>3</v>
      </c>
      <c r="B12" s="58">
        <f t="shared" si="0"/>
        <v>-3</v>
      </c>
      <c r="C12" s="45">
        <f>$F$2+B13</f>
        <v>42116</v>
      </c>
      <c r="D12" s="19" t="str">
        <f>LOOKUP(WEEKDAY(C12),{1,2,3,4,5,6,7;"Sun","Mon","Tue","Wed","Thu","Fri","Sat"})</f>
        <v>Wed</v>
      </c>
      <c r="E12" s="20"/>
      <c r="F12" s="21"/>
      <c r="G12" s="1"/>
      <c r="H12" s="1"/>
      <c r="I12" s="1"/>
      <c r="J12" s="1"/>
    </row>
    <row r="13" spans="1:10" ht="12.75">
      <c r="A13" s="47">
        <v>4</v>
      </c>
      <c r="B13" s="58">
        <f t="shared" si="0"/>
        <v>-2</v>
      </c>
      <c r="C13" s="45">
        <f>$F$2+B14</f>
        <v>42117</v>
      </c>
      <c r="D13" s="19" t="str">
        <f>LOOKUP(WEEKDAY(C13),{1,2,3,4,5,6,7;"Sun","Mon","Tue","Wed","Thu","Fri","Sat"})</f>
        <v>Thu</v>
      </c>
      <c r="E13" s="20"/>
      <c r="F13" s="21"/>
      <c r="G13" s="1"/>
      <c r="H13" s="1"/>
      <c r="I13" s="1"/>
      <c r="J13" s="1"/>
    </row>
    <row r="14" spans="1:10" ht="12.75">
      <c r="A14" s="47">
        <v>5</v>
      </c>
      <c r="B14" s="57">
        <f t="shared" si="0"/>
        <v>-1</v>
      </c>
      <c r="C14" s="55">
        <f>$F$2+B15</f>
        <v>42118</v>
      </c>
      <c r="D14" s="56" t="str">
        <f>LOOKUP(WEEKDAY(C14),{1,2,3,4,5,6,7;"Sun","Mon","Tue","Wed","Thu","Fri","Sat"})</f>
        <v>Fri</v>
      </c>
      <c r="E14" s="25"/>
      <c r="F14" s="59" t="s">
        <v>37</v>
      </c>
      <c r="G14" s="1"/>
      <c r="H14" s="1"/>
      <c r="I14" s="1"/>
      <c r="J14" s="1"/>
    </row>
    <row r="15" spans="1:10" ht="12.75">
      <c r="A15" s="47">
        <v>6</v>
      </c>
      <c r="B15" s="66">
        <f t="shared" si="0"/>
        <v>0</v>
      </c>
      <c r="C15" s="51">
        <f>$F$2+B16+$G$37</f>
        <v>42119</v>
      </c>
      <c r="D15" s="52" t="str">
        <f>LOOKUP(WEEKDAY(C15),{1,2,3,4,5,6,7;"Sun","Mon","Tue","Wed","Thu","Fri","Sat"})</f>
        <v>Sat</v>
      </c>
      <c r="E15" s="25" t="s">
        <v>51</v>
      </c>
      <c r="F15" s="59" t="s">
        <v>48</v>
      </c>
      <c r="G15" s="1"/>
      <c r="H15" s="1"/>
      <c r="I15" s="1"/>
      <c r="J15" s="1"/>
    </row>
    <row r="16" spans="1:10" ht="12.75">
      <c r="A16" s="47">
        <v>7</v>
      </c>
      <c r="B16" s="58">
        <f aca="true" t="shared" si="1" ref="B16:B35">A16-6</f>
        <v>1</v>
      </c>
      <c r="C16" s="45">
        <f aca="true" t="shared" si="2" ref="C16:C35">$F$2+B17+$G$37</f>
        <v>42120</v>
      </c>
      <c r="D16" s="19" t="str">
        <f>LOOKUP(WEEKDAY(C16),{1,2,3,4,5,6,7;"Sun","Mon","Tue","Wed","Thu","Fri","Sat"})</f>
        <v>Sun</v>
      </c>
      <c r="E16" s="20"/>
      <c r="F16" s="21"/>
      <c r="G16" s="1"/>
      <c r="H16" s="1"/>
      <c r="I16" s="1"/>
      <c r="J16" s="1"/>
    </row>
    <row r="17" spans="1:10" ht="12.75">
      <c r="A17" s="47">
        <v>8</v>
      </c>
      <c r="B17" s="58">
        <f t="shared" si="1"/>
        <v>2</v>
      </c>
      <c r="C17" s="45">
        <f t="shared" si="2"/>
        <v>42121</v>
      </c>
      <c r="D17" s="49" t="str">
        <f>LOOKUP(WEEKDAY(C17),{1,2,3,4,5,6,7;"Sun","Mon","Tue","Wed","Thu","Fri","Sat"})</f>
        <v>Mon</v>
      </c>
      <c r="E17" s="25"/>
      <c r="F17" s="40"/>
      <c r="G17" s="1"/>
      <c r="H17" s="1"/>
      <c r="I17" s="1"/>
      <c r="J17" s="1"/>
    </row>
    <row r="18" spans="1:10" ht="12.75">
      <c r="A18" s="47">
        <v>9</v>
      </c>
      <c r="B18" s="58">
        <f t="shared" si="1"/>
        <v>3</v>
      </c>
      <c r="C18" s="45">
        <f t="shared" si="2"/>
        <v>42122</v>
      </c>
      <c r="D18" s="49" t="str">
        <f>LOOKUP(WEEKDAY(C18),{1,2,3,4,5,6,7;"Sun","Mon","Tue","Wed","Thu","Fri","Sat"})</f>
        <v>Tue</v>
      </c>
      <c r="E18" s="25"/>
      <c r="F18" s="40"/>
      <c r="G18" s="4"/>
      <c r="H18" s="4"/>
      <c r="I18" s="4"/>
      <c r="J18" s="4"/>
    </row>
    <row r="19" spans="1:10" ht="12.75">
      <c r="A19" s="47">
        <v>10</v>
      </c>
      <c r="B19" s="66">
        <f t="shared" si="1"/>
        <v>4</v>
      </c>
      <c r="C19" s="51">
        <f t="shared" si="2"/>
        <v>42123</v>
      </c>
      <c r="D19" s="53" t="str">
        <f>LOOKUP(WEEKDAY(C19),{1,2,3,4,5,6,7;"Sun","Mon","Tue","Wed","Thu","Fri","Sat"})</f>
        <v>Wed</v>
      </c>
      <c r="E19" s="25" t="s">
        <v>35</v>
      </c>
      <c r="F19" s="59" t="s">
        <v>36</v>
      </c>
      <c r="G19" s="1"/>
      <c r="H19" s="1"/>
      <c r="I19" s="1"/>
      <c r="J19" s="1"/>
    </row>
    <row r="20" spans="1:10" ht="12.75">
      <c r="A20" s="47">
        <v>11</v>
      </c>
      <c r="B20" s="66">
        <f t="shared" si="1"/>
        <v>5</v>
      </c>
      <c r="C20" s="51">
        <f t="shared" si="2"/>
        <v>42124</v>
      </c>
      <c r="D20" s="53" t="str">
        <f>LOOKUP(WEEKDAY(C20),{1,2,3,4,5,6,7;"Sun","Mon","Tue","Wed","Thu","Fri","Sat"})</f>
        <v>Thu</v>
      </c>
      <c r="E20" s="20"/>
      <c r="F20" s="59" t="s">
        <v>61</v>
      </c>
      <c r="G20" s="1"/>
      <c r="H20" s="1"/>
      <c r="I20" s="1"/>
      <c r="J20" s="1"/>
    </row>
    <row r="21" spans="1:10" ht="12.75">
      <c r="A21" s="47">
        <v>12</v>
      </c>
      <c r="B21" s="58">
        <f t="shared" si="1"/>
        <v>6</v>
      </c>
      <c r="C21" s="45">
        <f t="shared" si="2"/>
        <v>42125</v>
      </c>
      <c r="D21" s="19" t="str">
        <f>LOOKUP(WEEKDAY(C21),{1,2,3,4,5,6,7;"Sun","Mon","Tue","Wed","Thu","Fri","Sat"})</f>
        <v>Fri</v>
      </c>
      <c r="E21" s="20"/>
      <c r="F21" s="21"/>
      <c r="G21" s="1"/>
      <c r="H21" s="1"/>
      <c r="I21" s="1"/>
      <c r="J21" s="1"/>
    </row>
    <row r="22" spans="1:10" ht="12.75">
      <c r="A22" s="47">
        <v>13</v>
      </c>
      <c r="B22" s="58">
        <f t="shared" si="1"/>
        <v>7</v>
      </c>
      <c r="C22" s="45">
        <f t="shared" si="2"/>
        <v>42126</v>
      </c>
      <c r="D22" s="19" t="str">
        <f>LOOKUP(WEEKDAY(C22),{1,2,3,4,5,6,7;"Sun","Mon","Tue","Wed","Thu","Fri","Sat"})</f>
        <v>Sat</v>
      </c>
      <c r="E22" s="20"/>
      <c r="F22" s="46"/>
      <c r="G22" s="1"/>
      <c r="H22" s="1"/>
      <c r="I22" s="1"/>
      <c r="J22" s="1"/>
    </row>
    <row r="23" spans="1:10" ht="12.75">
      <c r="A23" s="47">
        <v>14</v>
      </c>
      <c r="B23" s="58">
        <f t="shared" si="1"/>
        <v>8</v>
      </c>
      <c r="C23" s="45">
        <f t="shared" si="2"/>
        <v>42127</v>
      </c>
      <c r="D23" s="49" t="str">
        <f>LOOKUP(WEEKDAY(C23),{1,2,3,4,5,6,7;"Sun","Mon","Tue","Wed","Thu","Fri","Sat"})</f>
        <v>Sun</v>
      </c>
      <c r="E23" s="25" t="s">
        <v>45</v>
      </c>
      <c r="F23" s="26"/>
      <c r="G23" s="4"/>
      <c r="H23" s="4"/>
      <c r="I23" s="4"/>
      <c r="J23" s="4"/>
    </row>
    <row r="24" spans="1:10" ht="12.75">
      <c r="A24" s="47">
        <v>15</v>
      </c>
      <c r="B24" s="58">
        <f t="shared" si="1"/>
        <v>9</v>
      </c>
      <c r="C24" s="45">
        <f t="shared" si="2"/>
        <v>42128</v>
      </c>
      <c r="D24" s="19" t="str">
        <f>LOOKUP(WEEKDAY(C24),{1,2,3,4,5,6,7;"Sun","Mon","Tue","Wed","Thu","Fri","Sat"})</f>
        <v>Mon</v>
      </c>
      <c r="E24" s="20"/>
      <c r="F24" s="21"/>
      <c r="G24" s="4"/>
      <c r="H24" s="4"/>
      <c r="I24" s="4"/>
      <c r="J24" s="4"/>
    </row>
    <row r="25" spans="1:10" ht="12.75">
      <c r="A25" s="47">
        <v>16</v>
      </c>
      <c r="B25" s="58">
        <f t="shared" si="1"/>
        <v>10</v>
      </c>
      <c r="C25" s="45">
        <f t="shared" si="2"/>
        <v>42129</v>
      </c>
      <c r="D25" s="19" t="str">
        <f>LOOKUP(WEEKDAY(C25),{1,2,3,4,5,6,7;"Sun","Mon","Tue","Wed","Thu","Fri","Sat"})</f>
        <v>Tue</v>
      </c>
      <c r="E25" s="20"/>
      <c r="F25" s="40"/>
      <c r="G25" s="1"/>
      <c r="H25" s="1"/>
      <c r="I25" s="1"/>
      <c r="J25" s="1"/>
    </row>
    <row r="26" spans="1:10" ht="12.75">
      <c r="A26" s="47">
        <v>17</v>
      </c>
      <c r="B26" s="58">
        <f t="shared" si="1"/>
        <v>11</v>
      </c>
      <c r="C26" s="45">
        <f t="shared" si="2"/>
        <v>42130</v>
      </c>
      <c r="D26" s="49" t="str">
        <f>LOOKUP(WEEKDAY(C26),{1,2,3,4,5,6,7;"Sun","Mon","Tue","Wed","Thu","Fri","Sat"})</f>
        <v>Wed</v>
      </c>
      <c r="E26" s="25"/>
      <c r="F26" s="40"/>
      <c r="G26" s="1"/>
      <c r="H26" s="1"/>
      <c r="I26" s="1"/>
      <c r="J26" s="1"/>
    </row>
    <row r="27" spans="1:10" ht="12.75">
      <c r="A27" s="47">
        <v>18</v>
      </c>
      <c r="B27" s="66">
        <f t="shared" si="1"/>
        <v>12</v>
      </c>
      <c r="C27" s="51">
        <f t="shared" si="2"/>
        <v>42131</v>
      </c>
      <c r="D27" s="53" t="str">
        <f>LOOKUP(WEEKDAY(C27),{1,2,3,4,5,6,7;"Sun","Mon","Tue","Wed","Thu","Fri","Sat"})</f>
        <v>Thu</v>
      </c>
      <c r="E27" s="25"/>
      <c r="F27" s="59" t="s">
        <v>53</v>
      </c>
      <c r="G27" s="1"/>
      <c r="H27" s="1"/>
      <c r="I27" s="1"/>
      <c r="J27" s="1"/>
    </row>
    <row r="28" spans="1:10" ht="12.75">
      <c r="A28" s="47">
        <v>19</v>
      </c>
      <c r="B28" s="66">
        <f t="shared" si="1"/>
        <v>13</v>
      </c>
      <c r="C28" s="51">
        <f t="shared" si="2"/>
        <v>42132</v>
      </c>
      <c r="D28" s="53" t="str">
        <f>LOOKUP(WEEKDAY(C28),{1,2,3,4,5,6,7;"Sun","Mon","Tue","Wed","Thu","Fri","Sat"})</f>
        <v>Fri</v>
      </c>
      <c r="E28" s="20"/>
      <c r="F28" s="59" t="s">
        <v>46</v>
      </c>
      <c r="G28" s="1"/>
      <c r="H28" s="1"/>
      <c r="I28" s="1"/>
      <c r="J28" s="1"/>
    </row>
    <row r="29" spans="1:10" ht="12.75">
      <c r="A29" s="47">
        <v>20</v>
      </c>
      <c r="B29" s="58">
        <f t="shared" si="1"/>
        <v>14</v>
      </c>
      <c r="C29" s="45">
        <f t="shared" si="2"/>
        <v>42133</v>
      </c>
      <c r="D29" s="49" t="str">
        <f>LOOKUP(WEEKDAY(C29),{1,2,3,4,5,6,7;"Sun","Mon","Tue","Wed","Thu","Fri","Sat"})</f>
        <v>Sat</v>
      </c>
      <c r="E29" s="20"/>
      <c r="F29" s="40" t="s">
        <v>41</v>
      </c>
      <c r="G29" s="4"/>
      <c r="H29" s="4"/>
      <c r="I29" s="4"/>
      <c r="J29" s="4"/>
    </row>
    <row r="30" spans="1:10" ht="12.75">
      <c r="A30" s="47">
        <v>21</v>
      </c>
      <c r="B30" s="58">
        <f t="shared" si="1"/>
        <v>15</v>
      </c>
      <c r="C30" s="45">
        <f t="shared" si="2"/>
        <v>42134</v>
      </c>
      <c r="D30" s="49" t="str">
        <f>LOOKUP(WEEKDAY(C30),{1,2,3,4,5,6,7;"Sun","Mon","Tue","Wed","Thu","Fri","Sat"})</f>
        <v>Sun</v>
      </c>
      <c r="E30" s="25" t="s">
        <v>24</v>
      </c>
      <c r="F30" s="40" t="s">
        <v>55</v>
      </c>
      <c r="G30" s="1"/>
      <c r="H30" s="1"/>
      <c r="I30" s="1"/>
      <c r="J30" s="1"/>
    </row>
    <row r="31" spans="1:10" ht="12.75">
      <c r="A31" s="47">
        <v>22</v>
      </c>
      <c r="B31" s="58">
        <f t="shared" si="1"/>
        <v>16</v>
      </c>
      <c r="C31" s="45">
        <f t="shared" si="2"/>
        <v>42135</v>
      </c>
      <c r="D31" s="49" t="str">
        <f>LOOKUP(WEEKDAY(C31),{1,2,3,4,5,6,7;"Sun","Mon","Tue","Wed","Thu","Fri","Sat"})</f>
        <v>Mon</v>
      </c>
      <c r="E31" s="25"/>
      <c r="F31" s="26"/>
      <c r="G31" s="1"/>
      <c r="H31" s="1"/>
      <c r="I31" s="1"/>
      <c r="J31" s="1"/>
    </row>
    <row r="32" spans="1:10" ht="12.75">
      <c r="A32" s="47">
        <v>23</v>
      </c>
      <c r="B32" s="66">
        <f t="shared" si="1"/>
        <v>17</v>
      </c>
      <c r="C32" s="51">
        <f t="shared" si="2"/>
        <v>42136</v>
      </c>
      <c r="D32" s="52" t="str">
        <f>LOOKUP(WEEKDAY(C32),{1,2,3,4,5,6,7;"Sun","Mon","Tue","Wed","Thu","Fri","Sat"})</f>
        <v>Tue</v>
      </c>
      <c r="E32" s="25"/>
      <c r="F32" s="59" t="s">
        <v>42</v>
      </c>
      <c r="G32" s="1"/>
      <c r="H32" s="1"/>
      <c r="I32" s="1"/>
      <c r="J32" s="1"/>
    </row>
    <row r="33" spans="1:10" ht="12.75">
      <c r="A33" s="47">
        <v>24</v>
      </c>
      <c r="B33" s="58">
        <f t="shared" si="1"/>
        <v>18</v>
      </c>
      <c r="C33" s="45">
        <f t="shared" si="2"/>
        <v>42137</v>
      </c>
      <c r="D33" s="49" t="str">
        <f>LOOKUP(WEEKDAY(C33),{1,2,3,4,5,6,7;"Sun","Mon","Tue","Wed","Thu","Fri","Sat"})</f>
        <v>Wed</v>
      </c>
      <c r="E33" s="25"/>
      <c r="F33" s="26"/>
      <c r="G33" s="1"/>
      <c r="H33" s="1"/>
      <c r="I33" s="1"/>
      <c r="J33" s="1"/>
    </row>
    <row r="34" spans="1:10" ht="13.5" thickBot="1">
      <c r="A34" s="47">
        <v>25</v>
      </c>
      <c r="B34" s="58">
        <f t="shared" si="1"/>
        <v>19</v>
      </c>
      <c r="C34" s="45">
        <f t="shared" si="2"/>
        <v>42138</v>
      </c>
      <c r="D34" s="49" t="str">
        <f>LOOKUP(WEEKDAY(C34),{1,2,3,4,5,6,7;"Sun","Mon","Tue","Wed","Thu","Fri","Sat"})</f>
        <v>Thu</v>
      </c>
      <c r="E34" s="25"/>
      <c r="F34" s="41" t="s">
        <v>43</v>
      </c>
      <c r="G34" s="1"/>
      <c r="H34" s="1"/>
      <c r="I34" s="1"/>
      <c r="J34" s="1"/>
    </row>
    <row r="35" spans="1:10" ht="13.5" thickBot="1">
      <c r="A35" s="48">
        <v>26</v>
      </c>
      <c r="B35" s="58">
        <f t="shared" si="1"/>
        <v>20</v>
      </c>
      <c r="C35" s="45">
        <f t="shared" si="2"/>
        <v>42118</v>
      </c>
      <c r="D35" s="50" t="str">
        <f>LOOKUP(WEEKDAY(C35),{1,2,3,4,5,6,7;"Sun","Mon","Tue","Wed","Thu","Fri","Sat"})</f>
        <v>Fri</v>
      </c>
      <c r="E35" s="35"/>
      <c r="F35" s="35"/>
      <c r="G35" s="7"/>
      <c r="H35" s="7"/>
      <c r="I35" s="7"/>
      <c r="J35" s="7"/>
    </row>
    <row r="36" spans="6:10" ht="12.75">
      <c r="F36" s="37"/>
      <c r="G36" s="7"/>
      <c r="H36" s="7"/>
      <c r="I36" s="7"/>
      <c r="J36" s="7"/>
    </row>
    <row r="37" spans="6:9" ht="12.75">
      <c r="F37" s="37" t="s">
        <v>40</v>
      </c>
      <c r="G37" s="43">
        <v>0</v>
      </c>
      <c r="H37" s="38"/>
      <c r="I37" s="39"/>
    </row>
    <row r="38" spans="7:10" ht="12.75">
      <c r="G38" s="7"/>
      <c r="H38" s="7"/>
      <c r="I38" s="7"/>
      <c r="J38" s="7"/>
    </row>
    <row r="39" spans="3:10" ht="12.75">
      <c r="C39" s="42" t="s">
        <v>39</v>
      </c>
      <c r="D39" s="42"/>
      <c r="E39" s="42"/>
      <c r="G39" s="7"/>
      <c r="H39" s="7"/>
      <c r="I39" s="7"/>
      <c r="J39" s="7"/>
    </row>
    <row r="40" spans="3:10" ht="12.75">
      <c r="C40" s="42">
        <v>1</v>
      </c>
      <c r="D40" s="10" t="s">
        <v>58</v>
      </c>
      <c r="H40" s="7"/>
      <c r="I40" s="7"/>
      <c r="J40" s="7"/>
    </row>
    <row r="41" spans="3:10" ht="12.75">
      <c r="C41" s="42"/>
      <c r="H41" s="7"/>
      <c r="I41" s="7"/>
      <c r="J41" s="7"/>
    </row>
    <row r="42" spans="3:10" ht="12.75">
      <c r="C42" s="42">
        <v>2</v>
      </c>
      <c r="D42" s="42" t="s">
        <v>69</v>
      </c>
      <c r="G42" s="7"/>
      <c r="H42" s="7"/>
      <c r="I42" s="7"/>
      <c r="J42" s="7"/>
    </row>
    <row r="43" spans="3:10" ht="12.75">
      <c r="C43" s="42"/>
      <c r="G43" s="7"/>
      <c r="H43" s="7"/>
      <c r="I43" s="7"/>
      <c r="J43" s="7"/>
    </row>
    <row r="44" spans="3:10" ht="12.75">
      <c r="C44" s="42">
        <v>3</v>
      </c>
      <c r="D44" s="10" t="s">
        <v>78</v>
      </c>
      <c r="E44" s="42"/>
      <c r="G44" s="7"/>
      <c r="H44" s="7"/>
      <c r="I44" s="7"/>
      <c r="J44" s="7"/>
    </row>
    <row r="45" spans="3:10" ht="12.75">
      <c r="C45" s="42"/>
      <c r="G45" s="7"/>
      <c r="H45" s="7"/>
      <c r="I45" s="7"/>
      <c r="J45" s="7"/>
    </row>
    <row r="46" spans="3:10" ht="12.75">
      <c r="C46" s="42">
        <v>4</v>
      </c>
      <c r="D46" s="42" t="s">
        <v>57</v>
      </c>
      <c r="E46" s="42"/>
      <c r="G46" s="7"/>
      <c r="H46" s="7"/>
      <c r="I46" s="7"/>
      <c r="J46" s="7"/>
    </row>
    <row r="47" spans="3:10" ht="12.75">
      <c r="C47" s="42"/>
      <c r="D47" s="42" t="s">
        <v>56</v>
      </c>
      <c r="E47" s="42"/>
      <c r="G47" s="7"/>
      <c r="H47" s="7"/>
      <c r="I47" s="7"/>
      <c r="J47" s="7"/>
    </row>
    <row r="48" spans="3:10" ht="12.75">
      <c r="C48" s="42"/>
      <c r="D48" s="42"/>
      <c r="E48" s="42"/>
      <c r="G48" s="7"/>
      <c r="H48" s="1"/>
      <c r="I48" s="1"/>
      <c r="J48" s="1"/>
    </row>
    <row r="49" spans="3:10" ht="12.75">
      <c r="C49" s="42">
        <v>5</v>
      </c>
      <c r="D49" s="42" t="s">
        <v>47</v>
      </c>
      <c r="E49" s="42"/>
      <c r="G49" s="7"/>
      <c r="H49" s="1"/>
      <c r="I49" s="1"/>
      <c r="J49" s="1"/>
    </row>
    <row r="50" spans="1:10" ht="12.75">
      <c r="A50" s="9"/>
      <c r="B50" s="9"/>
      <c r="C50" s="42"/>
      <c r="D50" s="42"/>
      <c r="E50" s="42"/>
      <c r="G50" s="1"/>
      <c r="H50" s="6"/>
      <c r="I50" s="6"/>
      <c r="J50" s="6"/>
    </row>
    <row r="51" spans="1:11" ht="12.75">
      <c r="A51" s="9"/>
      <c r="B51" s="9"/>
      <c r="C51" s="42">
        <v>6</v>
      </c>
      <c r="D51" s="42" t="s">
        <v>44</v>
      </c>
      <c r="E51" s="42"/>
      <c r="F51" s="7"/>
      <c r="G51" s="7"/>
      <c r="I51" s="8"/>
      <c r="J51" s="7"/>
      <c r="K51" s="7"/>
    </row>
    <row r="52" spans="1:11" ht="12.75">
      <c r="A52" s="9"/>
      <c r="B52" s="9"/>
      <c r="C52" s="42"/>
      <c r="E52" s="42"/>
      <c r="F52" s="30"/>
      <c r="G52" s="30"/>
      <c r="H52" s="31"/>
      <c r="I52" s="32"/>
      <c r="J52" s="30"/>
      <c r="K52" s="30"/>
    </row>
    <row r="53" spans="3:11" ht="12.75">
      <c r="C53" s="42">
        <v>7</v>
      </c>
      <c r="D53" s="42" t="s">
        <v>59</v>
      </c>
      <c r="E53" s="42"/>
      <c r="F53" s="30"/>
      <c r="G53" s="30"/>
      <c r="H53" s="31"/>
      <c r="I53" s="32"/>
      <c r="J53" s="30"/>
      <c r="K53" s="30"/>
    </row>
    <row r="54" spans="5:11" ht="12.75">
      <c r="E54" s="42"/>
      <c r="F54" s="30"/>
      <c r="G54" s="30"/>
      <c r="H54" s="31"/>
      <c r="I54" s="32"/>
      <c r="J54" s="30"/>
      <c r="K54" s="30"/>
    </row>
    <row r="55" spans="3:11" ht="12.75">
      <c r="C55" s="42"/>
      <c r="D55" s="42"/>
      <c r="E55" s="42"/>
      <c r="F55" s="30"/>
      <c r="G55" s="30"/>
      <c r="H55" s="31"/>
      <c r="I55" s="32"/>
      <c r="J55" s="30"/>
      <c r="K55" s="30"/>
    </row>
    <row r="56" spans="3:11" ht="12.75">
      <c r="C56" s="42"/>
      <c r="D56" s="42"/>
      <c r="E56" s="42"/>
      <c r="F56" s="30"/>
      <c r="G56" s="30"/>
      <c r="H56" s="31"/>
      <c r="I56" s="32"/>
      <c r="J56" s="30"/>
      <c r="K56" s="30"/>
    </row>
    <row r="57" spans="3:11" ht="12.75">
      <c r="C57" s="42"/>
      <c r="D57" s="42"/>
      <c r="E57" s="42"/>
      <c r="F57" s="30"/>
      <c r="G57" s="30"/>
      <c r="H57" s="31"/>
      <c r="I57" s="32"/>
      <c r="J57" s="30"/>
      <c r="K57" s="30"/>
    </row>
    <row r="58" spans="3:11" ht="12.75">
      <c r="C58" s="42"/>
      <c r="D58" s="42"/>
      <c r="E58" s="42"/>
      <c r="F58" s="30"/>
      <c r="G58" s="30"/>
      <c r="H58" s="31"/>
      <c r="I58" s="32"/>
      <c r="J58" s="30"/>
      <c r="K58" s="30"/>
    </row>
    <row r="59" spans="3:11" ht="12.75">
      <c r="C59" s="42"/>
      <c r="D59" s="42"/>
      <c r="E59" s="42"/>
      <c r="F59" s="30"/>
      <c r="G59" s="30"/>
      <c r="H59" s="31"/>
      <c r="I59" s="32"/>
      <c r="J59" s="30"/>
      <c r="K59" s="30"/>
    </row>
    <row r="60" spans="3:11" ht="12.75">
      <c r="C60" s="42"/>
      <c r="D60" s="42"/>
      <c r="E60" s="42"/>
      <c r="F60" s="30"/>
      <c r="G60" s="30"/>
      <c r="H60" s="31"/>
      <c r="I60" s="32"/>
      <c r="J60" s="30"/>
      <c r="K60" s="30"/>
    </row>
    <row r="61" spans="3:11" ht="12.75">
      <c r="C61" s="42"/>
      <c r="D61" s="42"/>
      <c r="E61" s="42"/>
      <c r="F61" s="30"/>
      <c r="G61" s="30"/>
      <c r="H61" s="31"/>
      <c r="I61" s="32"/>
      <c r="J61" s="30"/>
      <c r="K61" s="30"/>
    </row>
    <row r="62" spans="3:11" ht="12.75">
      <c r="C62" s="42"/>
      <c r="D62" s="42"/>
      <c r="E62" s="42"/>
      <c r="F62" s="30"/>
      <c r="G62" s="30"/>
      <c r="H62" s="30"/>
      <c r="I62" s="32"/>
      <c r="J62" s="30"/>
      <c r="K62" s="30"/>
    </row>
    <row r="63" spans="6:11" ht="12.75">
      <c r="F63" s="30"/>
      <c r="G63" s="30"/>
      <c r="H63" s="30"/>
      <c r="I63" s="32"/>
      <c r="J63" s="30"/>
      <c r="K63" s="30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7">
      <selection activeCell="G21" sqref="G21"/>
    </sheetView>
  </sheetViews>
  <sheetFormatPr defaultColWidth="9.140625" defaultRowHeight="12.75"/>
  <cols>
    <col min="1" max="1" width="4.57421875" style="0" customWidth="1"/>
    <col min="2" max="2" width="4.00390625" style="0" customWidth="1"/>
    <col min="4" max="4" width="7.00390625" style="0" customWidth="1"/>
    <col min="5" max="5" width="12.00390625" style="0" customWidth="1"/>
    <col min="6" max="6" width="54.57421875" style="0" customWidth="1"/>
  </cols>
  <sheetData>
    <row r="1" spans="1:10" ht="18">
      <c r="A1" s="12" t="s">
        <v>62</v>
      </c>
      <c r="B1" s="12"/>
      <c r="C1" s="11"/>
      <c r="D1" s="11"/>
      <c r="E1" s="11"/>
      <c r="F1" s="11"/>
      <c r="G1" s="1"/>
      <c r="H1" s="1"/>
      <c r="I1" s="1"/>
      <c r="J1" s="1"/>
    </row>
    <row r="2" spans="1:10" ht="12.75">
      <c r="A2" s="20" t="s">
        <v>63</v>
      </c>
      <c r="B2" s="20"/>
      <c r="C2" s="20"/>
      <c r="D2" s="19"/>
      <c r="E2" s="20"/>
      <c r="F2" s="44">
        <v>42131</v>
      </c>
      <c r="G2" s="1"/>
      <c r="H2" s="1"/>
      <c r="I2" s="1"/>
      <c r="J2" s="1"/>
    </row>
    <row r="3" spans="1:10" ht="13.5" thickBot="1">
      <c r="A3" s="20"/>
      <c r="B3" s="20"/>
      <c r="C3" s="20"/>
      <c r="D3" s="19"/>
      <c r="E3" s="28" t="s">
        <v>2</v>
      </c>
      <c r="F3" s="29" t="str">
        <f>LOOKUP(WEEKDAY(F2),{1,2,3,4,5,6,7;"Sun","Mon","Tue","Wed","Thu","Fri","Sat"})</f>
        <v>Thu</v>
      </c>
      <c r="G3" s="1"/>
      <c r="H3" s="1"/>
      <c r="I3" s="1"/>
      <c r="J3" s="1"/>
    </row>
    <row r="4" spans="2:10" ht="12.75">
      <c r="B4" s="60" t="s">
        <v>3</v>
      </c>
      <c r="C4" s="14" t="s">
        <v>4</v>
      </c>
      <c r="D4" s="15" t="s">
        <v>5</v>
      </c>
      <c r="E4" s="14" t="s">
        <v>6</v>
      </c>
      <c r="F4" s="16" t="s">
        <v>7</v>
      </c>
      <c r="G4" s="7"/>
      <c r="H4" s="7"/>
      <c r="I4" s="7"/>
      <c r="J4" s="7"/>
    </row>
    <row r="5" spans="1:10" ht="12.75">
      <c r="A5" s="17"/>
      <c r="B5" s="61"/>
      <c r="C5" s="18"/>
      <c r="D5" s="19"/>
      <c r="E5" s="20"/>
      <c r="F5" s="21"/>
      <c r="G5" s="1"/>
      <c r="H5" s="1"/>
      <c r="I5" s="1"/>
      <c r="J5" s="1"/>
    </row>
    <row r="6" spans="1:10" ht="12.75">
      <c r="A6" s="17"/>
      <c r="B6" s="61"/>
      <c r="C6" s="18"/>
      <c r="D6" s="19"/>
      <c r="E6" s="20"/>
      <c r="F6" s="21"/>
      <c r="G6" s="1"/>
      <c r="H6" s="1"/>
      <c r="I6" s="1"/>
      <c r="J6" s="1"/>
    </row>
    <row r="7" spans="1:10" ht="12.75">
      <c r="A7" s="17"/>
      <c r="B7" s="61"/>
      <c r="C7" s="18"/>
      <c r="D7" s="19"/>
      <c r="E7" s="20"/>
      <c r="F7" s="21"/>
      <c r="G7" s="1"/>
      <c r="H7" s="1"/>
      <c r="I7" s="1"/>
      <c r="J7" s="1"/>
    </row>
    <row r="8" spans="1:10" ht="12.75">
      <c r="A8" s="17"/>
      <c r="B8" s="61"/>
      <c r="C8" s="18"/>
      <c r="D8" s="19"/>
      <c r="E8" s="20"/>
      <c r="F8" s="21"/>
      <c r="G8" s="1"/>
      <c r="H8" s="1"/>
      <c r="I8" s="1"/>
      <c r="J8" s="1"/>
    </row>
    <row r="9" spans="1:10" ht="12.75">
      <c r="A9" s="22"/>
      <c r="B9" s="62"/>
      <c r="C9" s="23"/>
      <c r="D9" s="24"/>
      <c r="E9" s="25"/>
      <c r="F9" s="21"/>
      <c r="G9" s="4"/>
      <c r="H9" s="4"/>
      <c r="I9" s="4"/>
      <c r="J9" s="4"/>
    </row>
    <row r="10" spans="1:10" ht="12.75">
      <c r="A10" s="47">
        <v>1</v>
      </c>
      <c r="B10" s="58">
        <f aca="true" t="shared" si="0" ref="B10:B35">A10-6</f>
        <v>-5</v>
      </c>
      <c r="C10" s="45">
        <f>$F$2-18</f>
        <v>42113</v>
      </c>
      <c r="D10" s="49" t="str">
        <f>LOOKUP(WEEKDAY(C10),{1,2,3,4,5,6,7;"Sun","Mon","Tue","Wed","Thu","Fri","Sat"})</f>
        <v>Sun</v>
      </c>
      <c r="E10" s="25"/>
      <c r="F10" s="40"/>
      <c r="G10" s="4"/>
      <c r="H10" s="4"/>
      <c r="I10" s="4"/>
      <c r="J10" s="4"/>
    </row>
    <row r="11" spans="1:10" ht="12.75">
      <c r="A11" s="47">
        <v>2</v>
      </c>
      <c r="B11" s="58">
        <f t="shared" si="0"/>
        <v>-4</v>
      </c>
      <c r="C11" s="45">
        <f>$F$2-17</f>
        <v>42114</v>
      </c>
      <c r="D11" s="19" t="str">
        <f>LOOKUP(WEEKDAY(C11),{1,2,3,4,5,6,7;"Sun","Mon","Tue","Wed","Thu","Fri","Sat"})</f>
        <v>Mon</v>
      </c>
      <c r="E11" s="20"/>
      <c r="F11" s="21"/>
      <c r="G11" s="1"/>
      <c r="H11" s="1"/>
      <c r="I11" s="1"/>
      <c r="J11" s="1"/>
    </row>
    <row r="12" spans="1:10" ht="12.75">
      <c r="A12" s="47">
        <v>3</v>
      </c>
      <c r="B12" s="58">
        <f t="shared" si="0"/>
        <v>-3</v>
      </c>
      <c r="C12" s="45">
        <f>$F$2-16</f>
        <v>42115</v>
      </c>
      <c r="D12" s="19" t="str">
        <f>LOOKUP(WEEKDAY(C12),{1,2,3,4,5,6,7;"Sun","Mon","Tue","Wed","Thu","Fri","Sat"})</f>
        <v>Tue</v>
      </c>
      <c r="E12" s="20"/>
      <c r="F12" s="21"/>
      <c r="G12" s="1"/>
      <c r="H12" s="1"/>
      <c r="I12" s="1"/>
      <c r="J12" s="1"/>
    </row>
    <row r="13" spans="1:10" ht="12.75">
      <c r="A13" s="47">
        <v>4</v>
      </c>
      <c r="B13" s="58">
        <f t="shared" si="0"/>
        <v>-2</v>
      </c>
      <c r="C13" s="45">
        <f>$F$2-15</f>
        <v>42116</v>
      </c>
      <c r="D13" s="19" t="str">
        <f>LOOKUP(WEEKDAY(C13),{1,2,3,4,5,6,7;"Sun","Mon","Tue","Wed","Thu","Fri","Sat"})</f>
        <v>Wed</v>
      </c>
      <c r="E13" s="20"/>
      <c r="F13" s="21"/>
      <c r="G13" s="1"/>
      <c r="H13" s="1"/>
      <c r="I13" s="1"/>
      <c r="J13" s="1"/>
    </row>
    <row r="14" spans="1:10" ht="12.75">
      <c r="A14" s="47">
        <v>5</v>
      </c>
      <c r="B14" s="66">
        <f t="shared" si="0"/>
        <v>-1</v>
      </c>
      <c r="C14" s="51">
        <f>$F$2-14</f>
        <v>42117</v>
      </c>
      <c r="D14" s="52" t="str">
        <f>LOOKUP(WEEKDAY(C14),{1,2,3,4,5,6,7;"Sun","Mon","Tue","Wed","Thu","Fri","Sat"})</f>
        <v>Thu</v>
      </c>
      <c r="E14" s="25"/>
      <c r="F14" s="59" t="s">
        <v>37</v>
      </c>
      <c r="G14" s="1"/>
      <c r="H14" s="1"/>
      <c r="I14" s="1"/>
      <c r="J14" s="1"/>
    </row>
    <row r="15" spans="1:10" ht="12.75">
      <c r="A15" s="47">
        <v>6</v>
      </c>
      <c r="B15" s="66">
        <f t="shared" si="0"/>
        <v>0</v>
      </c>
      <c r="C15" s="51">
        <f>$F$2-13</f>
        <v>42118</v>
      </c>
      <c r="D15" s="52" t="str">
        <f>LOOKUP(WEEKDAY(C15),{1,2,3,4,5,6,7;"Sun","Mon","Tue","Wed","Thu","Fri","Sat"})</f>
        <v>Fri</v>
      </c>
      <c r="E15" s="25" t="s">
        <v>51</v>
      </c>
      <c r="F15" s="59" t="s">
        <v>48</v>
      </c>
      <c r="G15" s="1"/>
      <c r="H15" s="1"/>
      <c r="I15" s="1"/>
      <c r="J15" s="1"/>
    </row>
    <row r="16" spans="1:10" ht="12.75">
      <c r="A16" s="47">
        <v>7</v>
      </c>
      <c r="B16" s="58">
        <f t="shared" si="0"/>
        <v>1</v>
      </c>
      <c r="C16" s="45">
        <f>$F$2-12</f>
        <v>42119</v>
      </c>
      <c r="D16" s="19" t="str">
        <f>LOOKUP(WEEKDAY(C16),{1,2,3,4,5,6,7;"Sun","Mon","Tue","Wed","Thu","Fri","Sat"})</f>
        <v>Sat</v>
      </c>
      <c r="E16" s="20"/>
      <c r="F16" s="21"/>
      <c r="G16" s="1"/>
      <c r="H16" s="1"/>
      <c r="I16" s="1"/>
      <c r="J16" s="1"/>
    </row>
    <row r="17" spans="1:10" ht="12.75">
      <c r="A17" s="47">
        <v>8</v>
      </c>
      <c r="B17" s="58">
        <f t="shared" si="0"/>
        <v>2</v>
      </c>
      <c r="C17" s="45">
        <f>$F$2-11</f>
        <v>42120</v>
      </c>
      <c r="D17" s="49" t="str">
        <f>LOOKUP(WEEKDAY(C17),{1,2,3,4,5,6,7;"Sun","Mon","Tue","Wed","Thu","Fri","Sat"})</f>
        <v>Sun</v>
      </c>
      <c r="E17" s="25"/>
      <c r="F17" s="40"/>
      <c r="G17" s="1"/>
      <c r="H17" s="1"/>
      <c r="I17" s="1"/>
      <c r="J17" s="1"/>
    </row>
    <row r="18" spans="1:10" ht="12.75">
      <c r="A18" s="47">
        <v>9</v>
      </c>
      <c r="B18" s="58">
        <f t="shared" si="0"/>
        <v>3</v>
      </c>
      <c r="C18" s="45">
        <f>$F$2-10</f>
        <v>42121</v>
      </c>
      <c r="D18" s="49" t="str">
        <f>LOOKUP(WEEKDAY(C18),{1,2,3,4,5,6,7;"Sun","Mon","Tue","Wed","Thu","Fri","Sat"})</f>
        <v>Mon</v>
      </c>
      <c r="E18" s="25"/>
      <c r="F18" s="40"/>
      <c r="G18" s="4"/>
      <c r="H18" s="4"/>
      <c r="I18" s="4"/>
      <c r="J18" s="4"/>
    </row>
    <row r="19" spans="1:10" ht="12.75">
      <c r="A19" s="47">
        <v>10</v>
      </c>
      <c r="B19" s="66">
        <f t="shared" si="0"/>
        <v>4</v>
      </c>
      <c r="C19" s="51">
        <f>$F$2-9</f>
        <v>42122</v>
      </c>
      <c r="D19" s="53" t="str">
        <f>LOOKUP(WEEKDAY(C19),{1,2,3,4,5,6,7;"Sun","Mon","Tue","Wed","Thu","Fri","Sat"})</f>
        <v>Tue</v>
      </c>
      <c r="E19" s="25" t="s">
        <v>35</v>
      </c>
      <c r="F19" s="59" t="s">
        <v>36</v>
      </c>
      <c r="G19" s="1"/>
      <c r="H19" s="1"/>
      <c r="I19" s="1"/>
      <c r="J19" s="1"/>
    </row>
    <row r="20" spans="1:10" ht="12.75">
      <c r="A20" s="47">
        <v>11</v>
      </c>
      <c r="B20" s="66">
        <f t="shared" si="0"/>
        <v>5</v>
      </c>
      <c r="C20" s="51">
        <f>$F$2-8</f>
        <v>42123</v>
      </c>
      <c r="D20" s="53" t="str">
        <f>LOOKUP(WEEKDAY(C20),{1,2,3,4,5,6,7;"Sun","Mon","Tue","Wed","Thu","Fri","Sat"})</f>
        <v>Wed</v>
      </c>
      <c r="E20" s="20"/>
      <c r="F20" s="59" t="s">
        <v>61</v>
      </c>
      <c r="G20" s="1"/>
      <c r="H20" s="1"/>
      <c r="I20" s="1"/>
      <c r="J20" s="1"/>
    </row>
    <row r="21" spans="1:10" ht="12.75">
      <c r="A21" s="47">
        <v>12</v>
      </c>
      <c r="B21" s="58">
        <f t="shared" si="0"/>
        <v>6</v>
      </c>
      <c r="C21" s="45">
        <f>$F$2-7</f>
        <v>42124</v>
      </c>
      <c r="D21" s="19" t="str">
        <f>LOOKUP(WEEKDAY(C21),{1,2,3,4,5,6,7;"Sun","Mon","Tue","Wed","Thu","Fri","Sat"})</f>
        <v>Thu</v>
      </c>
      <c r="E21" s="20"/>
      <c r="F21" s="21"/>
      <c r="G21" s="1"/>
      <c r="H21" s="1"/>
      <c r="I21" s="1"/>
      <c r="J21" s="1"/>
    </row>
    <row r="22" spans="1:10" ht="12.75">
      <c r="A22" s="47">
        <v>13</v>
      </c>
      <c r="B22" s="58">
        <f t="shared" si="0"/>
        <v>7</v>
      </c>
      <c r="C22" s="45">
        <f>$F$2-6</f>
        <v>42125</v>
      </c>
      <c r="D22" s="19" t="str">
        <f>LOOKUP(WEEKDAY(C22),{1,2,3,4,5,6,7;"Sun","Mon","Tue","Wed","Thu","Fri","Sat"})</f>
        <v>Fri</v>
      </c>
      <c r="E22" s="20"/>
      <c r="F22" s="46"/>
      <c r="G22" s="1"/>
      <c r="H22" s="1"/>
      <c r="I22" s="1"/>
      <c r="J22" s="1"/>
    </row>
    <row r="23" spans="1:10" ht="12.75">
      <c r="A23" s="47">
        <v>14</v>
      </c>
      <c r="B23" s="58">
        <f t="shared" si="0"/>
        <v>8</v>
      </c>
      <c r="C23" s="45">
        <f>$F$2-5</f>
        <v>42126</v>
      </c>
      <c r="D23" s="49" t="str">
        <f>LOOKUP(WEEKDAY(C23),{1,2,3,4,5,6,7;"Sun","Mon","Tue","Wed","Thu","Fri","Sat"})</f>
        <v>Sat</v>
      </c>
      <c r="E23" s="25" t="s">
        <v>45</v>
      </c>
      <c r="F23" s="26"/>
      <c r="G23" s="4"/>
      <c r="H23" s="4"/>
      <c r="I23" s="4"/>
      <c r="J23" s="4"/>
    </row>
    <row r="24" spans="1:10" ht="12.75">
      <c r="A24" s="47">
        <v>15</v>
      </c>
      <c r="B24" s="58">
        <f t="shared" si="0"/>
        <v>9</v>
      </c>
      <c r="C24" s="45">
        <f>$F$2-4</f>
        <v>42127</v>
      </c>
      <c r="D24" s="19" t="str">
        <f>LOOKUP(WEEKDAY(C24),{1,2,3,4,5,6,7;"Sun","Mon","Tue","Wed","Thu","Fri","Sat"})</f>
        <v>Sun</v>
      </c>
      <c r="E24" s="20"/>
      <c r="F24" s="21"/>
      <c r="G24" s="4"/>
      <c r="H24" s="4"/>
      <c r="I24" s="4"/>
      <c r="J24" s="4"/>
    </row>
    <row r="25" spans="1:10" ht="12.75">
      <c r="A25" s="47">
        <v>16</v>
      </c>
      <c r="B25" s="58">
        <f t="shared" si="0"/>
        <v>10</v>
      </c>
      <c r="C25" s="45">
        <f>$F$2-3</f>
        <v>42128</v>
      </c>
      <c r="D25" s="19" t="str">
        <f>LOOKUP(WEEKDAY(C25),{1,2,3,4,5,6,7;"Sun","Mon","Tue","Wed","Thu","Fri","Sat"})</f>
        <v>Mon</v>
      </c>
      <c r="E25" s="20"/>
      <c r="F25" s="40"/>
      <c r="G25" s="1"/>
      <c r="H25" s="1"/>
      <c r="I25" s="1"/>
      <c r="J25" s="1"/>
    </row>
    <row r="26" spans="1:10" ht="12.75">
      <c r="A26" s="47">
        <v>17</v>
      </c>
      <c r="B26" s="58">
        <f t="shared" si="0"/>
        <v>11</v>
      </c>
      <c r="C26" s="45">
        <f>$F$2-2</f>
        <v>42129</v>
      </c>
      <c r="D26" s="49" t="str">
        <f>LOOKUP(WEEKDAY(C26),{1,2,3,4,5,6,7;"Sun","Mon","Tue","Wed","Thu","Fri","Sat"})</f>
        <v>Tue</v>
      </c>
      <c r="E26" s="25"/>
      <c r="F26" s="40"/>
      <c r="G26" s="1"/>
      <c r="H26" s="1"/>
      <c r="I26" s="1"/>
      <c r="J26" s="1"/>
    </row>
    <row r="27" spans="1:10" ht="12.75">
      <c r="A27" s="47">
        <v>18</v>
      </c>
      <c r="B27" s="66">
        <f t="shared" si="0"/>
        <v>12</v>
      </c>
      <c r="C27" s="51">
        <f>$F$2-1</f>
        <v>42130</v>
      </c>
      <c r="D27" s="53" t="str">
        <f>LOOKUP(WEEKDAY(C27),{1,2,3,4,5,6,7;"Sun","Mon","Tue","Wed","Thu","Fri","Sat"})</f>
        <v>Wed</v>
      </c>
      <c r="E27" s="25"/>
      <c r="F27" s="59" t="s">
        <v>53</v>
      </c>
      <c r="G27" s="1"/>
      <c r="H27" s="1"/>
      <c r="I27" s="1"/>
      <c r="J27" s="1"/>
    </row>
    <row r="28" spans="1:10" ht="12.75">
      <c r="A28" s="47">
        <v>19</v>
      </c>
      <c r="B28" s="57">
        <f t="shared" si="0"/>
        <v>13</v>
      </c>
      <c r="C28" s="55">
        <f>$F$2</f>
        <v>42131</v>
      </c>
      <c r="D28" s="56" t="str">
        <f>LOOKUP(WEEKDAY(C28),{1,2,3,4,5,6,7;"Sun","Mon","Tue","Wed","Thu","Fri","Sat"})</f>
        <v>Thu</v>
      </c>
      <c r="E28" s="20"/>
      <c r="F28" s="59" t="s">
        <v>46</v>
      </c>
      <c r="G28" s="1"/>
      <c r="H28" s="1"/>
      <c r="I28" s="1"/>
      <c r="J28" s="1"/>
    </row>
    <row r="29" spans="1:10" ht="12.75">
      <c r="A29" s="47">
        <v>20</v>
      </c>
      <c r="B29" s="58">
        <f t="shared" si="0"/>
        <v>14</v>
      </c>
      <c r="C29" s="45">
        <f>$F$2+1</f>
        <v>42132</v>
      </c>
      <c r="D29" s="49" t="str">
        <f>LOOKUP(WEEKDAY(C29),{1,2,3,4,5,6,7;"Sun","Mon","Tue","Wed","Thu","Fri","Sat"})</f>
        <v>Fri</v>
      </c>
      <c r="E29" s="20"/>
      <c r="F29" s="40" t="s">
        <v>41</v>
      </c>
      <c r="G29" s="4"/>
      <c r="H29" s="4"/>
      <c r="I29" s="4"/>
      <c r="J29" s="4"/>
    </row>
    <row r="30" spans="1:10" ht="12.75">
      <c r="A30" s="47">
        <v>21</v>
      </c>
      <c r="B30" s="58">
        <f t="shared" si="0"/>
        <v>15</v>
      </c>
      <c r="C30" s="45">
        <f>$F$2+2</f>
        <v>42133</v>
      </c>
      <c r="D30" s="49" t="str">
        <f>LOOKUP(WEEKDAY(C30),{1,2,3,4,5,6,7;"Sun","Mon","Tue","Wed","Thu","Fri","Sat"})</f>
        <v>Sat</v>
      </c>
      <c r="E30" s="25" t="s">
        <v>24</v>
      </c>
      <c r="F30" s="40" t="s">
        <v>55</v>
      </c>
      <c r="G30" s="1"/>
      <c r="H30" s="1"/>
      <c r="I30" s="1"/>
      <c r="J30" s="1"/>
    </row>
    <row r="31" spans="1:10" ht="12.75">
      <c r="A31" s="47">
        <v>22</v>
      </c>
      <c r="B31" s="58">
        <f t="shared" si="0"/>
        <v>16</v>
      </c>
      <c r="C31" s="45">
        <f>$F$2+3</f>
        <v>42134</v>
      </c>
      <c r="D31" s="49" t="str">
        <f>LOOKUP(WEEKDAY(C31),{1,2,3,4,5,6,7;"Sun","Mon","Tue","Wed","Thu","Fri","Sat"})</f>
        <v>Sun</v>
      </c>
      <c r="E31" s="25"/>
      <c r="F31" s="26"/>
      <c r="G31" s="1"/>
      <c r="H31" s="1"/>
      <c r="I31" s="1"/>
      <c r="J31" s="1"/>
    </row>
    <row r="32" spans="1:10" ht="12.75">
      <c r="A32" s="47">
        <v>23</v>
      </c>
      <c r="B32" s="66">
        <f t="shared" si="0"/>
        <v>17</v>
      </c>
      <c r="C32" s="51">
        <f>$F$2+4</f>
        <v>42135</v>
      </c>
      <c r="D32" s="52" t="str">
        <f>LOOKUP(WEEKDAY(C32),{1,2,3,4,5,6,7;"Sun","Mon","Tue","Wed","Thu","Fri","Sat"})</f>
        <v>Mon</v>
      </c>
      <c r="E32" s="25"/>
      <c r="F32" s="59" t="s">
        <v>42</v>
      </c>
      <c r="G32" s="1"/>
      <c r="H32" s="1"/>
      <c r="I32" s="1"/>
      <c r="J32" s="1"/>
    </row>
    <row r="33" spans="1:10" ht="12.75">
      <c r="A33" s="47">
        <v>24</v>
      </c>
      <c r="B33" s="58">
        <f t="shared" si="0"/>
        <v>18</v>
      </c>
      <c r="C33" s="45">
        <f>$F$2+5</f>
        <v>42136</v>
      </c>
      <c r="D33" s="49" t="str">
        <f>LOOKUP(WEEKDAY(C33),{1,2,3,4,5,6,7;"Sun","Mon","Tue","Wed","Thu","Fri","Sat"})</f>
        <v>Tue</v>
      </c>
      <c r="E33" s="25"/>
      <c r="F33" s="26"/>
      <c r="G33" s="1"/>
      <c r="H33" s="1"/>
      <c r="I33" s="1"/>
      <c r="J33" s="1"/>
    </row>
    <row r="34" spans="1:10" ht="13.5" thickBot="1">
      <c r="A34" s="47">
        <v>25</v>
      </c>
      <c r="B34" s="58">
        <f t="shared" si="0"/>
        <v>19</v>
      </c>
      <c r="C34" s="45">
        <f>$F$2+6</f>
        <v>42137</v>
      </c>
      <c r="D34" s="49" t="str">
        <f>LOOKUP(WEEKDAY(C34),{1,2,3,4,5,6,7;"Sun","Mon","Tue","Wed","Thu","Fri","Sat"})</f>
        <v>Wed</v>
      </c>
      <c r="E34" s="25"/>
      <c r="F34" s="41" t="s">
        <v>43</v>
      </c>
      <c r="G34" s="1"/>
      <c r="H34" s="1"/>
      <c r="I34" s="1"/>
      <c r="J34" s="1"/>
    </row>
    <row r="35" spans="1:10" ht="13.5" thickBot="1">
      <c r="A35" s="48">
        <v>26</v>
      </c>
      <c r="B35" s="58">
        <f t="shared" si="0"/>
        <v>20</v>
      </c>
      <c r="C35" s="45">
        <f>$F$2+7</f>
        <v>42138</v>
      </c>
      <c r="D35" s="50" t="str">
        <f>LOOKUP(WEEKDAY(C35),{1,2,3,4,5,6,7;"Sun","Mon","Tue","Wed","Thu","Fri","Sat"})</f>
        <v>Thu</v>
      </c>
      <c r="E35" s="35"/>
      <c r="F35" s="35"/>
      <c r="G35" s="7"/>
      <c r="H35" s="7"/>
      <c r="I35" s="7"/>
      <c r="J35" s="7"/>
    </row>
    <row r="36" spans="6:10" ht="12.75">
      <c r="F36" s="37"/>
      <c r="G36" s="7"/>
      <c r="H36" s="7"/>
      <c r="I36" s="7"/>
      <c r="J36" s="7"/>
    </row>
    <row r="37" spans="6:9" ht="12.75">
      <c r="F37" s="37"/>
      <c r="G37" s="38"/>
      <c r="H37" s="38"/>
      <c r="I37" s="39"/>
    </row>
    <row r="38" spans="7:10" ht="12.75">
      <c r="G38" s="7"/>
      <c r="H38" s="7"/>
      <c r="I38" s="7"/>
      <c r="J38" s="7"/>
    </row>
    <row r="39" spans="3:10" ht="12.75">
      <c r="C39" s="42" t="s">
        <v>39</v>
      </c>
      <c r="D39" s="42"/>
      <c r="E39" s="42"/>
      <c r="G39" s="7"/>
      <c r="H39" s="7"/>
      <c r="I39" s="7"/>
      <c r="J39" s="7"/>
    </row>
    <row r="40" spans="3:10" ht="12.75">
      <c r="C40" s="42">
        <v>1</v>
      </c>
      <c r="D40" s="10" t="s">
        <v>58</v>
      </c>
      <c r="H40" s="7"/>
      <c r="I40" s="7"/>
      <c r="J40" s="7"/>
    </row>
    <row r="41" spans="3:10" ht="12.75">
      <c r="C41" s="42"/>
      <c r="H41" s="7"/>
      <c r="I41" s="7"/>
      <c r="J41" s="7"/>
    </row>
    <row r="42" spans="3:10" ht="12.75">
      <c r="C42" s="42">
        <v>2</v>
      </c>
      <c r="D42" s="42" t="s">
        <v>69</v>
      </c>
      <c r="G42" s="7"/>
      <c r="H42" s="7"/>
      <c r="I42" s="7"/>
      <c r="J42" s="7"/>
    </row>
    <row r="43" spans="3:10" ht="12.75">
      <c r="C43" s="42"/>
      <c r="G43" s="7"/>
      <c r="H43" s="7"/>
      <c r="I43" s="7"/>
      <c r="J43" s="7"/>
    </row>
    <row r="44" spans="3:10" ht="12.75">
      <c r="C44" s="42">
        <v>3</v>
      </c>
      <c r="D44" s="10" t="s">
        <v>78</v>
      </c>
      <c r="E44" s="42"/>
      <c r="G44" s="7"/>
      <c r="H44" s="7"/>
      <c r="I44" s="7"/>
      <c r="J44" s="7"/>
    </row>
    <row r="45" spans="3:10" ht="12.75">
      <c r="C45" s="42"/>
      <c r="G45" s="7"/>
      <c r="H45" s="7"/>
      <c r="I45" s="7"/>
      <c r="J45" s="7"/>
    </row>
    <row r="46" spans="3:10" ht="12.75">
      <c r="C46" s="42">
        <v>4</v>
      </c>
      <c r="D46" s="42" t="s">
        <v>70</v>
      </c>
      <c r="E46" s="42"/>
      <c r="G46" s="7"/>
      <c r="H46" s="7"/>
      <c r="I46" s="7"/>
      <c r="J46" s="7"/>
    </row>
    <row r="47" spans="3:10" ht="12.75">
      <c r="C47" s="42"/>
      <c r="D47" s="42"/>
      <c r="E47" s="42"/>
      <c r="G47" s="7"/>
      <c r="H47" s="7"/>
      <c r="I47" s="7"/>
      <c r="J47" s="7"/>
    </row>
    <row r="48" spans="3:10" ht="12.75">
      <c r="C48" s="42"/>
      <c r="D48" s="42"/>
      <c r="E48" s="42"/>
      <c r="G48" s="7"/>
      <c r="H48" s="1"/>
      <c r="I48" s="1"/>
      <c r="J48" s="1"/>
    </row>
    <row r="49" spans="3:10" ht="12.75">
      <c r="C49" s="42">
        <v>5</v>
      </c>
      <c r="D49" s="42" t="s">
        <v>47</v>
      </c>
      <c r="E49" s="42"/>
      <c r="G49" s="7"/>
      <c r="H49" s="1"/>
      <c r="I49" s="1"/>
      <c r="J49" s="1"/>
    </row>
    <row r="50" spans="1:10" ht="12.75">
      <c r="A50" s="9"/>
      <c r="B50" s="9"/>
      <c r="C50" s="42"/>
      <c r="D50" s="42"/>
      <c r="E50" s="42"/>
      <c r="G50" s="1"/>
      <c r="H50" s="6"/>
      <c r="I50" s="6"/>
      <c r="J50" s="6"/>
    </row>
    <row r="51" spans="1:11" ht="12.75">
      <c r="A51" s="9"/>
      <c r="B51" s="9"/>
      <c r="C51" s="42">
        <v>6</v>
      </c>
      <c r="D51" s="42" t="s">
        <v>44</v>
      </c>
      <c r="E51" s="42"/>
      <c r="F51" s="7"/>
      <c r="G51" s="7"/>
      <c r="I51" s="8"/>
      <c r="J51" s="7"/>
      <c r="K51" s="7"/>
    </row>
    <row r="52" spans="1:11" ht="12.75">
      <c r="A52" s="9"/>
      <c r="B52" s="9"/>
      <c r="C52" s="42"/>
      <c r="E52" s="42"/>
      <c r="F52" s="30"/>
      <c r="G52" s="30"/>
      <c r="H52" s="31"/>
      <c r="I52" s="32"/>
      <c r="J52" s="30"/>
      <c r="K52" s="30"/>
    </row>
    <row r="53" spans="3:11" ht="12.75">
      <c r="C53" s="42">
        <v>7</v>
      </c>
      <c r="D53" s="42" t="s">
        <v>59</v>
      </c>
      <c r="E53" s="42"/>
      <c r="F53" s="30"/>
      <c r="G53" s="30"/>
      <c r="H53" s="31"/>
      <c r="I53" s="32"/>
      <c r="J53" s="30"/>
      <c r="K53" s="30"/>
    </row>
    <row r="54" spans="5:11" ht="12.75">
      <c r="E54" s="42"/>
      <c r="F54" s="30"/>
      <c r="G54" s="30"/>
      <c r="H54" s="31"/>
      <c r="I54" s="32"/>
      <c r="J54" s="30"/>
      <c r="K54" s="30"/>
    </row>
    <row r="55" spans="3:11" ht="12.75">
      <c r="C55" s="42"/>
      <c r="D55" s="42"/>
      <c r="E55" s="42"/>
      <c r="F55" s="30"/>
      <c r="G55" s="30"/>
      <c r="H55" s="31"/>
      <c r="I55" s="32"/>
      <c r="J55" s="30"/>
      <c r="K55" s="30"/>
    </row>
    <row r="56" spans="3:11" ht="12.75">
      <c r="C56" s="42"/>
      <c r="D56" s="42"/>
      <c r="E56" s="42"/>
      <c r="F56" s="30"/>
      <c r="G56" s="30"/>
      <c r="H56" s="31"/>
      <c r="I56" s="32"/>
      <c r="J56" s="30"/>
      <c r="K56" s="30"/>
    </row>
    <row r="57" spans="3:11" ht="12.75">
      <c r="C57" s="42"/>
      <c r="D57" s="42"/>
      <c r="E57" s="42"/>
      <c r="F57" s="30"/>
      <c r="G57" s="30"/>
      <c r="H57" s="31"/>
      <c r="I57" s="32"/>
      <c r="J57" s="30"/>
      <c r="K57" s="30"/>
    </row>
    <row r="58" spans="3:11" ht="12.75">
      <c r="C58" s="42"/>
      <c r="D58" s="42"/>
      <c r="E58" s="42"/>
      <c r="F58" s="30"/>
      <c r="G58" s="30"/>
      <c r="H58" s="31"/>
      <c r="I58" s="32"/>
      <c r="J58" s="30"/>
      <c r="K58" s="30"/>
    </row>
    <row r="59" spans="3:11" ht="12.75">
      <c r="C59" s="42"/>
      <c r="D59" s="42"/>
      <c r="E59" s="42"/>
      <c r="F59" s="30"/>
      <c r="G59" s="30"/>
      <c r="H59" s="31"/>
      <c r="I59" s="32"/>
      <c r="J59" s="30"/>
      <c r="K59" s="30"/>
    </row>
    <row r="60" spans="3:11" ht="12.75">
      <c r="C60" s="42"/>
      <c r="D60" s="42"/>
      <c r="E60" s="42"/>
      <c r="F60" s="30"/>
      <c r="G60" s="30"/>
      <c r="H60" s="31"/>
      <c r="I60" s="32"/>
      <c r="J60" s="30"/>
      <c r="K60" s="30"/>
    </row>
    <row r="61" spans="3:11" ht="12.75">
      <c r="C61" s="42"/>
      <c r="D61" s="42"/>
      <c r="E61" s="42"/>
      <c r="F61" s="30"/>
      <c r="G61" s="30"/>
      <c r="H61" s="31"/>
      <c r="I61" s="32"/>
      <c r="J61" s="30"/>
      <c r="K61" s="30"/>
    </row>
    <row r="62" spans="3:11" ht="12.75">
      <c r="C62" s="42"/>
      <c r="D62" s="42"/>
      <c r="E62" s="42"/>
      <c r="F62" s="30"/>
      <c r="G62" s="30"/>
      <c r="H62" s="30"/>
      <c r="I62" s="32"/>
      <c r="J62" s="30"/>
      <c r="K62" s="30"/>
    </row>
    <row r="63" spans="6:11" ht="12.75">
      <c r="F63" s="30"/>
      <c r="G63" s="30"/>
      <c r="H63" s="30"/>
      <c r="I63" s="32"/>
      <c r="J63" s="30"/>
      <c r="K63" s="3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4">
      <selection activeCell="H26" sqref="H26"/>
    </sheetView>
  </sheetViews>
  <sheetFormatPr defaultColWidth="9.140625" defaultRowHeight="12.75"/>
  <cols>
    <col min="1" max="1" width="4.57421875" style="0" customWidth="1"/>
    <col min="2" max="2" width="4.28125" style="0" customWidth="1"/>
    <col min="4" max="4" width="7.28125" style="0" customWidth="1"/>
    <col min="5" max="5" width="12.00390625" style="0" customWidth="1"/>
    <col min="6" max="6" width="48.421875" style="0" customWidth="1"/>
  </cols>
  <sheetData>
    <row r="1" spans="1:10" ht="18">
      <c r="A1" s="12" t="s">
        <v>49</v>
      </c>
      <c r="B1" s="12"/>
      <c r="C1" s="11"/>
      <c r="D1" s="11"/>
      <c r="E1" s="11"/>
      <c r="F1" s="11"/>
      <c r="G1" s="1"/>
      <c r="H1" s="1"/>
      <c r="I1" s="1"/>
      <c r="J1" s="1"/>
    </row>
    <row r="2" spans="1:10" ht="12.75">
      <c r="A2" s="20" t="s">
        <v>50</v>
      </c>
      <c r="B2" s="20"/>
      <c r="C2" s="20"/>
      <c r="D2" s="19"/>
      <c r="E2" s="20"/>
      <c r="F2" s="44">
        <v>42118</v>
      </c>
      <c r="G2" s="1"/>
      <c r="H2" s="1"/>
      <c r="I2" s="1"/>
      <c r="J2" s="1"/>
    </row>
    <row r="3" spans="1:10" ht="13.5" thickBot="1">
      <c r="A3" s="20"/>
      <c r="B3" s="20"/>
      <c r="C3" s="20"/>
      <c r="D3" s="19"/>
      <c r="E3" s="28" t="s">
        <v>2</v>
      </c>
      <c r="F3" s="29" t="str">
        <f>LOOKUP(WEEKDAY(F2),{1,2,3,4,5,6,7;"Sun","Mon","Tue","Wed","Thu","Fri","Sat"})</f>
        <v>Fri</v>
      </c>
      <c r="G3" s="1"/>
      <c r="H3" s="1"/>
      <c r="I3" s="1"/>
      <c r="J3" s="1"/>
    </row>
    <row r="4" spans="2:10" ht="12.75">
      <c r="B4" s="60" t="s">
        <v>3</v>
      </c>
      <c r="C4" s="14" t="s">
        <v>4</v>
      </c>
      <c r="D4" s="15" t="s">
        <v>5</v>
      </c>
      <c r="E4" s="14" t="s">
        <v>6</v>
      </c>
      <c r="F4" s="16" t="s">
        <v>7</v>
      </c>
      <c r="G4" s="7"/>
      <c r="H4" s="7"/>
      <c r="I4" s="7"/>
      <c r="J4" s="7"/>
    </row>
    <row r="5" spans="1:10" ht="12.75">
      <c r="A5" s="17"/>
      <c r="B5" s="61"/>
      <c r="C5" s="18"/>
      <c r="D5" s="19"/>
      <c r="E5" s="20"/>
      <c r="F5" s="21"/>
      <c r="G5" s="1"/>
      <c r="H5" s="1"/>
      <c r="I5" s="1"/>
      <c r="J5" s="1"/>
    </row>
    <row r="6" spans="1:10" ht="12.75">
      <c r="A6" s="17"/>
      <c r="B6" s="61"/>
      <c r="C6" s="18"/>
      <c r="D6" s="19"/>
      <c r="E6" s="20"/>
      <c r="F6" s="21"/>
      <c r="G6" s="1"/>
      <c r="H6" s="1"/>
      <c r="I6" s="1"/>
      <c r="J6" s="1"/>
    </row>
    <row r="7" spans="1:10" ht="12.75">
      <c r="A7" s="17"/>
      <c r="B7" s="61"/>
      <c r="C7" s="18"/>
      <c r="D7" s="19"/>
      <c r="E7" s="20"/>
      <c r="F7" s="21"/>
      <c r="G7" s="1"/>
      <c r="H7" s="1"/>
      <c r="I7" s="1"/>
      <c r="J7" s="1"/>
    </row>
    <row r="8" spans="1:10" ht="12.75">
      <c r="A8" s="17"/>
      <c r="B8" s="61"/>
      <c r="C8" s="18"/>
      <c r="D8" s="19"/>
      <c r="E8" s="20"/>
      <c r="F8" s="21"/>
      <c r="G8" s="1"/>
      <c r="H8" s="1"/>
      <c r="I8" s="1"/>
      <c r="J8" s="1"/>
    </row>
    <row r="9" spans="1:10" ht="12.75">
      <c r="A9" s="22"/>
      <c r="B9" s="62"/>
      <c r="C9" s="23"/>
      <c r="D9" s="24"/>
      <c r="E9" s="25"/>
      <c r="F9" s="21"/>
      <c r="G9" s="4"/>
      <c r="H9" s="4"/>
      <c r="I9" s="4"/>
      <c r="J9" s="4"/>
    </row>
    <row r="10" spans="1:10" ht="12.75">
      <c r="A10" s="47">
        <v>1</v>
      </c>
      <c r="B10" s="58">
        <f aca="true" t="shared" si="0" ref="B10:B15">A10-6</f>
        <v>-5</v>
      </c>
      <c r="C10" s="54">
        <f aca="true" t="shared" si="1" ref="C10:C19">$F$2+B10-4</f>
        <v>42109</v>
      </c>
      <c r="D10" s="49" t="str">
        <f>LOOKUP(WEEKDAY(C10),{1,2,3,4,5,6,7;"Sun","Mon","Tue","Wed","Thu","Fri","Sat"})</f>
        <v>Wed</v>
      </c>
      <c r="E10" s="25"/>
      <c r="F10" s="40"/>
      <c r="G10" s="4"/>
      <c r="H10" s="4"/>
      <c r="I10" s="4"/>
      <c r="J10" s="4"/>
    </row>
    <row r="11" spans="1:10" ht="12.75">
      <c r="A11" s="47">
        <v>2</v>
      </c>
      <c r="B11" s="58">
        <f t="shared" si="0"/>
        <v>-4</v>
      </c>
      <c r="C11" s="54">
        <f t="shared" si="1"/>
        <v>42110</v>
      </c>
      <c r="D11" s="19" t="str">
        <f>LOOKUP(WEEKDAY(C11),{1,2,3,4,5,6,7;"Sun","Mon","Tue","Wed","Thu","Fri","Sat"})</f>
        <v>Thu</v>
      </c>
      <c r="E11" s="20"/>
      <c r="F11" s="21"/>
      <c r="G11" s="1"/>
      <c r="H11" s="1"/>
      <c r="I11" s="1"/>
      <c r="J11" s="1"/>
    </row>
    <row r="12" spans="1:10" ht="12.75">
      <c r="A12" s="47">
        <v>3</v>
      </c>
      <c r="B12" s="58">
        <f t="shared" si="0"/>
        <v>-3</v>
      </c>
      <c r="C12" s="54">
        <f t="shared" si="1"/>
        <v>42111</v>
      </c>
      <c r="D12" s="19" t="str">
        <f>LOOKUP(WEEKDAY(C12),{1,2,3,4,5,6,7;"Sun","Mon","Tue","Wed","Thu","Fri","Sat"})</f>
        <v>Fri</v>
      </c>
      <c r="E12" s="20"/>
      <c r="F12" s="21"/>
      <c r="G12" s="1"/>
      <c r="H12" s="1"/>
      <c r="I12" s="1"/>
      <c r="J12" s="1"/>
    </row>
    <row r="13" spans="1:10" ht="12.75">
      <c r="A13" s="47">
        <v>4</v>
      </c>
      <c r="B13" s="58">
        <f t="shared" si="0"/>
        <v>-2</v>
      </c>
      <c r="C13" s="54">
        <f t="shared" si="1"/>
        <v>42112</v>
      </c>
      <c r="D13" s="19" t="str">
        <f>LOOKUP(WEEKDAY(C13),{1,2,3,4,5,6,7;"Sun","Mon","Tue","Wed","Thu","Fri","Sat"})</f>
        <v>Sat</v>
      </c>
      <c r="E13" s="20"/>
      <c r="F13" s="21"/>
      <c r="G13" s="1"/>
      <c r="H13" s="1"/>
      <c r="I13" s="1"/>
      <c r="J13" s="1"/>
    </row>
    <row r="14" spans="1:10" ht="12.75">
      <c r="A14" s="47">
        <v>5</v>
      </c>
      <c r="B14" s="58">
        <f t="shared" si="0"/>
        <v>-1</v>
      </c>
      <c r="C14" s="54">
        <f t="shared" si="1"/>
        <v>42113</v>
      </c>
      <c r="D14" s="19" t="str">
        <f>LOOKUP(WEEKDAY(C14),{1,2,3,4,5,6,7;"Sun","Mon","Tue","Wed","Thu","Fri","Sat"})</f>
        <v>Sun</v>
      </c>
      <c r="E14" s="25"/>
      <c r="F14" s="40"/>
      <c r="G14" s="1"/>
      <c r="H14" s="1"/>
      <c r="I14" s="1"/>
      <c r="J14" s="1"/>
    </row>
    <row r="15" spans="1:10" ht="12.75">
      <c r="A15" s="47">
        <v>6</v>
      </c>
      <c r="B15" s="58">
        <f t="shared" si="0"/>
        <v>0</v>
      </c>
      <c r="C15" s="54">
        <f t="shared" si="1"/>
        <v>42114</v>
      </c>
      <c r="D15" s="19" t="str">
        <f>LOOKUP(WEEKDAY(C15),{1,2,3,4,5,6,7;"Sun","Mon","Tue","Wed","Thu","Fri","Sat"})</f>
        <v>Mon</v>
      </c>
      <c r="E15" s="25" t="s">
        <v>15</v>
      </c>
      <c r="F15" s="40"/>
      <c r="G15" s="1"/>
      <c r="H15" s="1"/>
      <c r="I15" s="1"/>
      <c r="J15" s="1"/>
    </row>
    <row r="16" spans="1:10" ht="12.75">
      <c r="A16" s="47">
        <v>7</v>
      </c>
      <c r="B16" s="58">
        <f aca="true" t="shared" si="2" ref="B16:B35">A16-6</f>
        <v>1</v>
      </c>
      <c r="C16" s="54">
        <f t="shared" si="1"/>
        <v>42115</v>
      </c>
      <c r="D16" s="19" t="str">
        <f>LOOKUP(WEEKDAY(C16),{1,2,3,4,5,6,7;"Sun","Mon","Tue","Wed","Thu","Fri","Sat"})</f>
        <v>Tue</v>
      </c>
      <c r="E16" s="20"/>
      <c r="F16" s="21"/>
      <c r="G16" s="1"/>
      <c r="H16" s="1"/>
      <c r="I16" s="1"/>
      <c r="J16" s="1"/>
    </row>
    <row r="17" spans="1:10" ht="12.75">
      <c r="A17" s="47">
        <v>8</v>
      </c>
      <c r="B17" s="58">
        <f t="shared" si="2"/>
        <v>2</v>
      </c>
      <c r="C17" s="54">
        <f t="shared" si="1"/>
        <v>42116</v>
      </c>
      <c r="D17" s="49" t="str">
        <f>LOOKUP(WEEKDAY(C17),{1,2,3,4,5,6,7;"Sun","Mon","Tue","Wed","Thu","Fri","Sat"})</f>
        <v>Wed</v>
      </c>
      <c r="E17" s="25"/>
      <c r="F17" s="40"/>
      <c r="G17" s="1"/>
      <c r="H17" s="1"/>
      <c r="I17" s="1"/>
      <c r="J17" s="1"/>
    </row>
    <row r="18" spans="1:10" ht="12.75">
      <c r="A18" s="47">
        <v>9</v>
      </c>
      <c r="B18" s="58">
        <f t="shared" si="2"/>
        <v>3</v>
      </c>
      <c r="C18" s="54">
        <f t="shared" si="1"/>
        <v>42117</v>
      </c>
      <c r="D18" s="49" t="str">
        <f>LOOKUP(WEEKDAY(C18),{1,2,3,4,5,6,7;"Sun","Mon","Tue","Wed","Thu","Fri","Sat"})</f>
        <v>Thu</v>
      </c>
      <c r="F18" s="40"/>
      <c r="G18" s="4"/>
      <c r="H18" s="4"/>
      <c r="I18" s="4"/>
      <c r="J18" s="4"/>
    </row>
    <row r="19" spans="1:10" ht="12.75">
      <c r="A19" s="47">
        <v>10</v>
      </c>
      <c r="B19" s="57">
        <f t="shared" si="2"/>
        <v>4</v>
      </c>
      <c r="C19" s="55">
        <f t="shared" si="1"/>
        <v>42118</v>
      </c>
      <c r="D19" s="56" t="str">
        <f>LOOKUP(WEEKDAY(C19),{1,2,3,4,5,6,7;"Sun","Mon","Tue","Wed","Thu","Fri","Sat"})</f>
        <v>Fri</v>
      </c>
      <c r="E19" s="25" t="s">
        <v>35</v>
      </c>
      <c r="F19" s="59" t="s">
        <v>52</v>
      </c>
      <c r="G19" s="1"/>
      <c r="H19" s="1"/>
      <c r="I19" s="1"/>
      <c r="J19" s="1"/>
    </row>
    <row r="20" spans="1:10" ht="12.75">
      <c r="A20" s="47">
        <v>11</v>
      </c>
      <c r="B20" s="66">
        <f t="shared" si="2"/>
        <v>5</v>
      </c>
      <c r="C20" s="51">
        <f aca="true" t="shared" si="3" ref="C20:C35">$F$2+B20-4</f>
        <v>42119</v>
      </c>
      <c r="D20" s="52" t="str">
        <f>LOOKUP(WEEKDAY(C20),{1,2,3,4,5,6,7;"Sun","Mon","Tue","Wed","Thu","Fri","Sat"})</f>
        <v>Sat</v>
      </c>
      <c r="E20" s="20"/>
      <c r="F20" s="59" t="s">
        <v>61</v>
      </c>
      <c r="G20" s="1"/>
      <c r="H20" s="1"/>
      <c r="I20" s="1"/>
      <c r="J20" s="1"/>
    </row>
    <row r="21" spans="1:10" ht="12.75">
      <c r="A21" s="47">
        <v>12</v>
      </c>
      <c r="B21" s="58">
        <f t="shared" si="2"/>
        <v>6</v>
      </c>
      <c r="C21" s="54">
        <f t="shared" si="3"/>
        <v>42120</v>
      </c>
      <c r="D21" s="19" t="str">
        <f>LOOKUP(WEEKDAY(C21),{1,2,3,4,5,6,7;"Sun","Mon","Tue","Wed","Thu","Fri","Sat"})</f>
        <v>Sun</v>
      </c>
      <c r="E21" s="20"/>
      <c r="F21" s="21"/>
      <c r="G21" s="1"/>
      <c r="H21" s="1"/>
      <c r="I21" s="1"/>
      <c r="J21" s="1"/>
    </row>
    <row r="22" spans="1:10" ht="12.75">
      <c r="A22" s="47">
        <v>13</v>
      </c>
      <c r="B22" s="58">
        <f t="shared" si="2"/>
        <v>7</v>
      </c>
      <c r="C22" s="54">
        <f t="shared" si="3"/>
        <v>42121</v>
      </c>
      <c r="D22" s="19" t="str">
        <f>LOOKUP(WEEKDAY(C22),{1,2,3,4,5,6,7;"Sun","Mon","Tue","Wed","Thu","Fri","Sat"})</f>
        <v>Mon</v>
      </c>
      <c r="E22" s="20"/>
      <c r="F22" s="46"/>
      <c r="G22" s="1"/>
      <c r="H22" s="1"/>
      <c r="I22" s="1"/>
      <c r="J22" s="1"/>
    </row>
    <row r="23" spans="1:10" ht="12.75">
      <c r="A23" s="47">
        <v>14</v>
      </c>
      <c r="B23" s="58">
        <f t="shared" si="2"/>
        <v>8</v>
      </c>
      <c r="C23" s="54">
        <f t="shared" si="3"/>
        <v>42122</v>
      </c>
      <c r="D23" s="49" t="str">
        <f>LOOKUP(WEEKDAY(C23),{1,2,3,4,5,6,7;"Sun","Mon","Tue","Wed","Thu","Fri","Sat"})</f>
        <v>Tue</v>
      </c>
      <c r="E23" s="25" t="s">
        <v>45</v>
      </c>
      <c r="F23" s="26"/>
      <c r="G23" s="4"/>
      <c r="H23" s="4"/>
      <c r="I23" s="4"/>
      <c r="J23" s="4"/>
    </row>
    <row r="24" spans="1:10" ht="12.75">
      <c r="A24" s="47">
        <v>15</v>
      </c>
      <c r="B24" s="58">
        <f t="shared" si="2"/>
        <v>9</v>
      </c>
      <c r="C24" s="54">
        <f t="shared" si="3"/>
        <v>42123</v>
      </c>
      <c r="D24" s="19" t="str">
        <f>LOOKUP(WEEKDAY(C24),{1,2,3,4,5,6,7;"Sun","Mon","Tue","Wed","Thu","Fri","Sat"})</f>
        <v>Wed</v>
      </c>
      <c r="E24" s="20"/>
      <c r="F24" s="21"/>
      <c r="G24" s="4"/>
      <c r="H24" s="4"/>
      <c r="I24" s="4"/>
      <c r="J24" s="4"/>
    </row>
    <row r="25" spans="1:10" ht="12.75">
      <c r="A25" s="47">
        <v>16</v>
      </c>
      <c r="B25" s="58">
        <f t="shared" si="2"/>
        <v>10</v>
      </c>
      <c r="C25" s="54">
        <f t="shared" si="3"/>
        <v>42124</v>
      </c>
      <c r="D25" s="19" t="str">
        <f>LOOKUP(WEEKDAY(C25),{1,2,3,4,5,6,7;"Sun","Mon","Tue","Wed","Thu","Fri","Sat"})</f>
        <v>Thu</v>
      </c>
      <c r="E25" s="20"/>
      <c r="F25" s="40"/>
      <c r="G25" s="1"/>
      <c r="H25" s="1"/>
      <c r="I25" s="1"/>
      <c r="J25" s="1"/>
    </row>
    <row r="26" spans="1:10" ht="12.75">
      <c r="A26" s="47">
        <v>17</v>
      </c>
      <c r="B26" s="58">
        <f t="shared" si="2"/>
        <v>11</v>
      </c>
      <c r="C26" s="54">
        <f t="shared" si="3"/>
        <v>42125</v>
      </c>
      <c r="D26" s="49" t="str">
        <f>LOOKUP(WEEKDAY(C26),{1,2,3,4,5,6,7;"Sun","Mon","Tue","Wed","Thu","Fri","Sat"})</f>
        <v>Fri</v>
      </c>
      <c r="E26" s="25"/>
      <c r="F26" s="40"/>
      <c r="G26" s="1"/>
      <c r="H26" s="1"/>
      <c r="I26" s="1"/>
      <c r="J26" s="1"/>
    </row>
    <row r="27" spans="1:10" ht="12.75">
      <c r="A27" s="47">
        <v>18</v>
      </c>
      <c r="B27" s="66">
        <f t="shared" si="2"/>
        <v>12</v>
      </c>
      <c r="C27" s="51">
        <f t="shared" si="3"/>
        <v>42126</v>
      </c>
      <c r="D27" s="52" t="str">
        <f>LOOKUP(WEEKDAY(C27),{1,2,3,4,5,6,7;"Sun","Mon","Tue","Wed","Thu","Fri","Sat"})</f>
        <v>Sat</v>
      </c>
      <c r="E27" s="25"/>
      <c r="F27" s="59" t="s">
        <v>53</v>
      </c>
      <c r="G27" s="1"/>
      <c r="H27" s="1"/>
      <c r="I27" s="1"/>
      <c r="J27" s="1"/>
    </row>
    <row r="28" spans="1:10" ht="12.75">
      <c r="A28" s="47">
        <v>19</v>
      </c>
      <c r="B28" s="66">
        <f t="shared" si="2"/>
        <v>13</v>
      </c>
      <c r="C28" s="51">
        <f t="shared" si="3"/>
        <v>42127</v>
      </c>
      <c r="D28" s="52" t="str">
        <f>LOOKUP(WEEKDAY(C28),{1,2,3,4,5,6,7;"Sun","Mon","Tue","Wed","Thu","Fri","Sat"})</f>
        <v>Sun</v>
      </c>
      <c r="E28" s="20"/>
      <c r="F28" s="59" t="s">
        <v>46</v>
      </c>
      <c r="G28" s="1"/>
      <c r="H28" s="1"/>
      <c r="I28" s="1"/>
      <c r="J28" s="1"/>
    </row>
    <row r="29" spans="1:10" ht="12.75">
      <c r="A29" s="47">
        <v>20</v>
      </c>
      <c r="B29" s="58">
        <f t="shared" si="2"/>
        <v>14</v>
      </c>
      <c r="C29" s="54">
        <f t="shared" si="3"/>
        <v>42128</v>
      </c>
      <c r="D29" s="49" t="str">
        <f>LOOKUP(WEEKDAY(C29),{1,2,3,4,5,6,7;"Sun","Mon","Tue","Wed","Thu","Fri","Sat"})</f>
        <v>Mon</v>
      </c>
      <c r="E29" s="20"/>
      <c r="F29" s="40" t="s">
        <v>41</v>
      </c>
      <c r="G29" s="4"/>
      <c r="H29" s="4"/>
      <c r="I29" s="4"/>
      <c r="J29" s="4"/>
    </row>
    <row r="30" spans="1:10" ht="12.75">
      <c r="A30" s="47">
        <v>21</v>
      </c>
      <c r="B30" s="58">
        <f t="shared" si="2"/>
        <v>15</v>
      </c>
      <c r="C30" s="54">
        <f t="shared" si="3"/>
        <v>42129</v>
      </c>
      <c r="D30" s="49" t="str">
        <f>LOOKUP(WEEKDAY(C30),{1,2,3,4,5,6,7;"Sun","Mon","Tue","Wed","Thu","Fri","Sat"})</f>
        <v>Tue</v>
      </c>
      <c r="E30" s="25" t="s">
        <v>24</v>
      </c>
      <c r="F30" s="40" t="s">
        <v>55</v>
      </c>
      <c r="G30" s="1"/>
      <c r="H30" s="1"/>
      <c r="I30" s="1"/>
      <c r="J30" s="1"/>
    </row>
    <row r="31" spans="1:10" ht="12.75">
      <c r="A31" s="47">
        <v>22</v>
      </c>
      <c r="B31" s="58">
        <f t="shared" si="2"/>
        <v>16</v>
      </c>
      <c r="C31" s="54">
        <f t="shared" si="3"/>
        <v>42130</v>
      </c>
      <c r="D31" s="49" t="str">
        <f>LOOKUP(WEEKDAY(C31),{1,2,3,4,5,6,7;"Sun","Mon","Tue","Wed","Thu","Fri","Sat"})</f>
        <v>Wed</v>
      </c>
      <c r="E31" s="25"/>
      <c r="F31" s="26"/>
      <c r="G31" s="1"/>
      <c r="H31" s="1"/>
      <c r="I31" s="1"/>
      <c r="J31" s="1"/>
    </row>
    <row r="32" spans="1:10" ht="12.75">
      <c r="A32" s="47">
        <v>23</v>
      </c>
      <c r="B32" s="66">
        <f t="shared" si="2"/>
        <v>17</v>
      </c>
      <c r="C32" s="51">
        <f t="shared" si="3"/>
        <v>42131</v>
      </c>
      <c r="D32" s="52" t="str">
        <f>LOOKUP(WEEKDAY(C32),{1,2,3,4,5,6,7;"Sun","Mon","Tue","Wed","Thu","Fri","Sat"})</f>
        <v>Thu</v>
      </c>
      <c r="E32" s="25"/>
      <c r="F32" s="59" t="s">
        <v>42</v>
      </c>
      <c r="G32" s="1"/>
      <c r="H32" s="1"/>
      <c r="I32" s="1"/>
      <c r="J32" s="1"/>
    </row>
    <row r="33" spans="1:10" ht="12.75">
      <c r="A33" s="47">
        <v>24</v>
      </c>
      <c r="B33" s="58">
        <f t="shared" si="2"/>
        <v>18</v>
      </c>
      <c r="C33" s="54">
        <f t="shared" si="3"/>
        <v>42132</v>
      </c>
      <c r="D33" s="49" t="str">
        <f>LOOKUP(WEEKDAY(C33),{1,2,3,4,5,6,7;"Sun","Mon","Tue","Wed","Thu","Fri","Sat"})</f>
        <v>Fri</v>
      </c>
      <c r="E33" s="25"/>
      <c r="F33" s="26"/>
      <c r="G33" s="1"/>
      <c r="H33" s="1"/>
      <c r="I33" s="1"/>
      <c r="J33" s="1"/>
    </row>
    <row r="34" spans="1:10" ht="13.5" thickBot="1">
      <c r="A34" s="47">
        <v>25</v>
      </c>
      <c r="B34" s="58">
        <f t="shared" si="2"/>
        <v>19</v>
      </c>
      <c r="C34" s="54">
        <f t="shared" si="3"/>
        <v>42133</v>
      </c>
      <c r="D34" s="49" t="str">
        <f>LOOKUP(WEEKDAY(C34),{1,2,3,4,5,6,7;"Sun","Mon","Tue","Wed","Thu","Fri","Sat"})</f>
        <v>Sat</v>
      </c>
      <c r="E34" s="25"/>
      <c r="F34" s="41" t="s">
        <v>43</v>
      </c>
      <c r="G34" s="1"/>
      <c r="H34" s="1"/>
      <c r="I34" s="1"/>
      <c r="J34" s="1"/>
    </row>
    <row r="35" spans="1:10" ht="13.5" thickBot="1">
      <c r="A35" s="48">
        <v>26</v>
      </c>
      <c r="B35" s="58">
        <f t="shared" si="2"/>
        <v>20</v>
      </c>
      <c r="C35" s="54">
        <f t="shared" si="3"/>
        <v>42134</v>
      </c>
      <c r="D35" s="50" t="str">
        <f>LOOKUP(WEEKDAY(C35),{1,2,3,4,5,6,7;"Sun","Mon","Tue","Wed","Thu","Fri","Sat"})</f>
        <v>Sun</v>
      </c>
      <c r="E35" s="35"/>
      <c r="F35" s="41"/>
      <c r="G35" s="7"/>
      <c r="H35" s="7"/>
      <c r="I35" s="7"/>
      <c r="J35" s="7"/>
    </row>
    <row r="36" spans="6:10" ht="12.75">
      <c r="F36" s="37"/>
      <c r="G36" s="7"/>
      <c r="H36" s="7"/>
      <c r="I36" s="7"/>
      <c r="J36" s="7"/>
    </row>
    <row r="37" spans="6:9" ht="12.75">
      <c r="F37" s="37"/>
      <c r="G37" s="7"/>
      <c r="H37" s="38"/>
      <c r="I37" s="39"/>
    </row>
    <row r="38" spans="7:10" ht="12.75">
      <c r="G38" s="7"/>
      <c r="H38" s="7"/>
      <c r="I38" s="7"/>
      <c r="J38" s="7"/>
    </row>
    <row r="39" spans="3:10" ht="12.75">
      <c r="C39" s="42" t="s">
        <v>39</v>
      </c>
      <c r="D39" s="42"/>
      <c r="E39" s="42"/>
      <c r="G39" s="7"/>
      <c r="H39" s="7"/>
      <c r="I39" s="7"/>
      <c r="J39" s="7"/>
    </row>
    <row r="40" spans="3:10" ht="12.75">
      <c r="C40" s="42">
        <v>1</v>
      </c>
      <c r="D40" s="10" t="s">
        <v>54</v>
      </c>
      <c r="H40" s="7"/>
      <c r="I40" s="7"/>
      <c r="J40" s="7"/>
    </row>
    <row r="41" spans="3:10" ht="12.75">
      <c r="C41" s="42"/>
      <c r="H41" s="7"/>
      <c r="I41" s="7"/>
      <c r="J41" s="7"/>
    </row>
    <row r="42" spans="3:10" ht="12.75">
      <c r="C42" s="42">
        <v>2</v>
      </c>
      <c r="D42" s="42" t="s">
        <v>69</v>
      </c>
      <c r="G42" s="7"/>
      <c r="H42" s="7"/>
      <c r="I42" s="7"/>
      <c r="J42" s="7"/>
    </row>
    <row r="43" spans="3:10" ht="12.75">
      <c r="C43" s="42"/>
      <c r="G43" s="7"/>
      <c r="H43" s="7"/>
      <c r="I43" s="7"/>
      <c r="J43" s="7"/>
    </row>
    <row r="44" spans="3:10" ht="12.75">
      <c r="C44" s="42">
        <v>3</v>
      </c>
      <c r="D44" s="10" t="s">
        <v>78</v>
      </c>
      <c r="E44" s="42"/>
      <c r="G44" s="7"/>
      <c r="H44" s="7"/>
      <c r="I44" s="7"/>
      <c r="J44" s="7"/>
    </row>
    <row r="45" spans="3:10" ht="12.75">
      <c r="C45" s="42"/>
      <c r="G45" s="7"/>
      <c r="H45" s="7"/>
      <c r="I45" s="7"/>
      <c r="J45" s="7"/>
    </row>
    <row r="46" spans="3:10" ht="12.75">
      <c r="C46" s="42">
        <v>4</v>
      </c>
      <c r="D46" s="42" t="s">
        <v>60</v>
      </c>
      <c r="E46" s="42"/>
      <c r="G46" s="7"/>
      <c r="H46" s="7"/>
      <c r="I46" s="7"/>
      <c r="J46" s="7"/>
    </row>
    <row r="47" spans="3:10" ht="12.75">
      <c r="C47" s="42"/>
      <c r="D47" s="42"/>
      <c r="E47" s="42"/>
      <c r="G47" s="7"/>
      <c r="H47" s="7"/>
      <c r="I47" s="7"/>
      <c r="J47" s="7"/>
    </row>
    <row r="48" spans="3:10" ht="12.75">
      <c r="C48" s="42">
        <v>5</v>
      </c>
      <c r="D48" s="42" t="s">
        <v>47</v>
      </c>
      <c r="E48" s="42"/>
      <c r="G48" s="7"/>
      <c r="H48" s="1"/>
      <c r="I48" s="1"/>
      <c r="J48" s="1"/>
    </row>
    <row r="49" spans="5:10" ht="12.75">
      <c r="E49" s="42"/>
      <c r="G49" s="7"/>
      <c r="H49" s="1"/>
      <c r="I49" s="1"/>
      <c r="J49" s="1"/>
    </row>
    <row r="50" spans="1:10" ht="12.75">
      <c r="A50" s="9"/>
      <c r="B50" s="9"/>
      <c r="C50" s="42">
        <v>6</v>
      </c>
      <c r="D50" s="42" t="s">
        <v>44</v>
      </c>
      <c r="E50" s="42"/>
      <c r="G50" s="1"/>
      <c r="H50" s="6"/>
      <c r="I50" s="6"/>
      <c r="J50" s="6"/>
    </row>
    <row r="51" spans="1:11" ht="12.75">
      <c r="A51" s="9"/>
      <c r="B51" s="9"/>
      <c r="E51" s="42"/>
      <c r="F51" s="7"/>
      <c r="G51" s="7"/>
      <c r="I51" s="8"/>
      <c r="J51" s="7"/>
      <c r="K51" s="7"/>
    </row>
    <row r="52" spans="1:11" ht="12.75">
      <c r="A52" s="9"/>
      <c r="B52" s="9"/>
      <c r="C52" s="42">
        <v>7</v>
      </c>
      <c r="D52" s="42" t="s">
        <v>59</v>
      </c>
      <c r="E52" s="42"/>
      <c r="F52" s="30"/>
      <c r="G52" s="30"/>
      <c r="H52" s="31"/>
      <c r="I52" s="32"/>
      <c r="J52" s="30"/>
      <c r="K52" s="30"/>
    </row>
    <row r="53" spans="3:11" ht="12.75">
      <c r="C53" s="42"/>
      <c r="D53" s="42"/>
      <c r="E53" s="42"/>
      <c r="F53" s="30"/>
      <c r="G53" s="30"/>
      <c r="H53" s="31"/>
      <c r="I53" s="32"/>
      <c r="J53" s="30"/>
      <c r="K53" s="30"/>
    </row>
    <row r="54" spans="3:11" ht="12.75">
      <c r="C54" s="42"/>
      <c r="E54" s="42"/>
      <c r="F54" s="30"/>
      <c r="G54" s="30"/>
      <c r="H54" s="31"/>
      <c r="I54" s="32"/>
      <c r="J54" s="30"/>
      <c r="K54" s="30"/>
    </row>
    <row r="55" spans="3:11" ht="12.75">
      <c r="C55" s="42"/>
      <c r="D55" s="42"/>
      <c r="E55" s="42"/>
      <c r="F55" s="30"/>
      <c r="G55" s="30"/>
      <c r="H55" s="31"/>
      <c r="I55" s="32"/>
      <c r="J55" s="30"/>
      <c r="K55" s="30"/>
    </row>
    <row r="56" spans="3:11" ht="12.75">
      <c r="C56" s="42"/>
      <c r="D56" s="42"/>
      <c r="E56" s="42"/>
      <c r="F56" s="30"/>
      <c r="G56" s="30"/>
      <c r="H56" s="31"/>
      <c r="I56" s="32"/>
      <c r="J56" s="30"/>
      <c r="K56" s="3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4">
      <selection activeCell="I42" sqref="I42"/>
    </sheetView>
  </sheetViews>
  <sheetFormatPr defaultColWidth="9.140625" defaultRowHeight="12.75"/>
  <cols>
    <col min="1" max="1" width="4.421875" style="0" customWidth="1"/>
    <col min="2" max="2" width="4.140625" style="0" customWidth="1"/>
    <col min="4" max="4" width="6.8515625" style="0" customWidth="1"/>
    <col min="5" max="5" width="12.140625" style="0" customWidth="1"/>
    <col min="6" max="6" width="46.57421875" style="0" customWidth="1"/>
  </cols>
  <sheetData>
    <row r="1" spans="1:9" ht="18">
      <c r="A1" s="12" t="s">
        <v>49</v>
      </c>
      <c r="B1" s="12"/>
      <c r="C1" s="11"/>
      <c r="D1" s="11"/>
      <c r="E1" s="11"/>
      <c r="F1" s="11"/>
      <c r="G1" s="1"/>
      <c r="H1" s="1"/>
      <c r="I1" s="1"/>
    </row>
    <row r="2" spans="1:9" ht="12.75">
      <c r="A2" s="20" t="s">
        <v>63</v>
      </c>
      <c r="B2" s="20"/>
      <c r="C2" s="20"/>
      <c r="D2" s="19"/>
      <c r="E2" s="20"/>
      <c r="F2" s="44">
        <v>42098</v>
      </c>
      <c r="G2" s="1"/>
      <c r="H2" s="1"/>
      <c r="I2" s="1"/>
    </row>
    <row r="3" spans="1:9" ht="13.5" thickBot="1">
      <c r="A3" s="20"/>
      <c r="B3" s="20"/>
      <c r="C3" s="20"/>
      <c r="D3" s="19"/>
      <c r="E3" s="28" t="s">
        <v>2</v>
      </c>
      <c r="F3" s="67" t="str">
        <f>LOOKUP(WEEKDAY(F2),{1,2,3,4,5,6,7;"Sun","Mon","Tue","Wed","Thu","Fri","Sat"})</f>
        <v>Sat</v>
      </c>
      <c r="G3" s="1"/>
      <c r="H3" s="1"/>
      <c r="I3" s="1"/>
    </row>
    <row r="4" spans="2:9" ht="12.75">
      <c r="B4" s="60" t="s">
        <v>3</v>
      </c>
      <c r="C4" s="14" t="s">
        <v>4</v>
      </c>
      <c r="D4" s="15" t="s">
        <v>5</v>
      </c>
      <c r="E4" s="14" t="s">
        <v>6</v>
      </c>
      <c r="F4" s="16" t="s">
        <v>7</v>
      </c>
      <c r="G4" s="7"/>
      <c r="H4" s="7"/>
      <c r="I4" s="7"/>
    </row>
    <row r="5" spans="1:9" ht="12.75">
      <c r="A5" s="17"/>
      <c r="B5" s="61"/>
      <c r="C5" s="18"/>
      <c r="D5" s="19"/>
      <c r="E5" s="20"/>
      <c r="F5" s="21"/>
      <c r="G5" s="1"/>
      <c r="H5" s="1"/>
      <c r="I5" s="1"/>
    </row>
    <row r="6" spans="1:9" ht="12.75">
      <c r="A6" s="17"/>
      <c r="B6" s="61"/>
      <c r="C6" s="18"/>
      <c r="D6" s="19"/>
      <c r="E6" s="20"/>
      <c r="F6" s="21"/>
      <c r="G6" s="1"/>
      <c r="H6" s="1"/>
      <c r="I6" s="1"/>
    </row>
    <row r="7" spans="1:9" ht="12.75">
      <c r="A7" s="17"/>
      <c r="B7" s="61"/>
      <c r="C7" s="18"/>
      <c r="D7" s="19"/>
      <c r="E7" s="20"/>
      <c r="F7" s="21"/>
      <c r="G7" s="1"/>
      <c r="H7" s="1"/>
      <c r="I7" s="1"/>
    </row>
    <row r="8" spans="1:9" ht="12.75">
      <c r="A8" s="17"/>
      <c r="B8" s="61"/>
      <c r="C8" s="18"/>
      <c r="D8" s="19"/>
      <c r="E8" s="20"/>
      <c r="F8" s="21"/>
      <c r="G8" s="1"/>
      <c r="H8" s="1"/>
      <c r="I8" s="1"/>
    </row>
    <row r="9" spans="1:9" ht="12.75">
      <c r="A9" s="22"/>
      <c r="B9" s="62"/>
      <c r="C9" s="23"/>
      <c r="D9" s="24"/>
      <c r="E9" s="25"/>
      <c r="F9" s="21"/>
      <c r="G9" s="4"/>
      <c r="H9" s="4"/>
      <c r="I9" s="4"/>
    </row>
    <row r="10" spans="1:9" ht="12.75">
      <c r="A10" s="47">
        <v>1</v>
      </c>
      <c r="B10" s="58">
        <f aca="true" t="shared" si="0" ref="B10:B35">A10-6</f>
        <v>-5</v>
      </c>
      <c r="C10" s="54">
        <f>$F$2-18</f>
        <v>42080</v>
      </c>
      <c r="D10" s="49" t="str">
        <f>LOOKUP(WEEKDAY(C10),{1,2,3,4,5,6,7;"Sun","Mon","Tue","Wed","Thu","Fri","Sat"})</f>
        <v>Tue</v>
      </c>
      <c r="E10" s="25"/>
      <c r="F10" s="40"/>
      <c r="G10" s="4"/>
      <c r="H10" s="4"/>
      <c r="I10" s="4"/>
    </row>
    <row r="11" spans="1:9" ht="12.75">
      <c r="A11" s="47">
        <v>2</v>
      </c>
      <c r="B11" s="58">
        <f t="shared" si="0"/>
        <v>-4</v>
      </c>
      <c r="C11" s="54">
        <f>$F$2-17</f>
        <v>42081</v>
      </c>
      <c r="D11" s="19" t="str">
        <f>LOOKUP(WEEKDAY(C11),{1,2,3,4,5,6,7;"Sun","Mon","Tue","Wed","Thu","Fri","Sat"})</f>
        <v>Wed</v>
      </c>
      <c r="E11" s="20"/>
      <c r="F11" s="21"/>
      <c r="G11" s="1"/>
      <c r="H11" s="1"/>
      <c r="I11" s="1"/>
    </row>
    <row r="12" spans="1:9" ht="12.75">
      <c r="A12" s="47">
        <v>3</v>
      </c>
      <c r="B12" s="58">
        <f t="shared" si="0"/>
        <v>-3</v>
      </c>
      <c r="C12" s="54">
        <f>$F$2-16</f>
        <v>42082</v>
      </c>
      <c r="D12" s="19" t="str">
        <f>LOOKUP(WEEKDAY(C12),{1,2,3,4,5,6,7;"Sun","Mon","Tue","Wed","Thu","Fri","Sat"})</f>
        <v>Thu</v>
      </c>
      <c r="E12" s="20"/>
      <c r="F12" s="21"/>
      <c r="G12" s="1"/>
      <c r="H12" s="1"/>
      <c r="I12" s="1"/>
    </row>
    <row r="13" spans="1:9" ht="12.75">
      <c r="A13" s="47">
        <v>4</v>
      </c>
      <c r="B13" s="58">
        <f t="shared" si="0"/>
        <v>-2</v>
      </c>
      <c r="C13" s="54">
        <f>$F$2-15</f>
        <v>42083</v>
      </c>
      <c r="D13" s="19" t="str">
        <f>LOOKUP(WEEKDAY(C13),{1,2,3,4,5,6,7;"Sun","Mon","Tue","Wed","Thu","Fri","Sat"})</f>
        <v>Fri</v>
      </c>
      <c r="E13" s="20"/>
      <c r="F13" s="21"/>
      <c r="G13" s="1"/>
      <c r="H13" s="1"/>
      <c r="I13" s="1"/>
    </row>
    <row r="14" spans="1:9" ht="12.75">
      <c r="A14" s="47">
        <v>5</v>
      </c>
      <c r="B14" s="58">
        <f t="shared" si="0"/>
        <v>-1</v>
      </c>
      <c r="C14" s="54">
        <f>$F$2-14</f>
        <v>42084</v>
      </c>
      <c r="D14" s="19" t="str">
        <f>LOOKUP(WEEKDAY(C14),{1,2,3,4,5,6,7;"Sun","Mon","Tue","Wed","Thu","Fri","Sat"})</f>
        <v>Sat</v>
      </c>
      <c r="E14" s="25"/>
      <c r="F14" s="40"/>
      <c r="G14" s="1"/>
      <c r="H14" s="1"/>
      <c r="I14" s="1"/>
    </row>
    <row r="15" spans="1:9" ht="12.75">
      <c r="A15" s="47">
        <v>6</v>
      </c>
      <c r="B15" s="58">
        <f t="shared" si="0"/>
        <v>0</v>
      </c>
      <c r="C15" s="54">
        <f>$F$2-13</f>
        <v>42085</v>
      </c>
      <c r="D15" s="19" t="str">
        <f>LOOKUP(WEEKDAY(C15),{1,2,3,4,5,6,7;"Sun","Mon","Tue","Wed","Thu","Fri","Sat"})</f>
        <v>Sun</v>
      </c>
      <c r="E15" s="25" t="s">
        <v>15</v>
      </c>
      <c r="F15" s="40"/>
      <c r="G15" s="1"/>
      <c r="H15" s="1"/>
      <c r="I15" s="1"/>
    </row>
    <row r="16" spans="1:9" ht="12.75">
      <c r="A16" s="47">
        <v>7</v>
      </c>
      <c r="B16" s="58">
        <f t="shared" si="0"/>
        <v>1</v>
      </c>
      <c r="C16" s="54">
        <f>$F$2-12</f>
        <v>42086</v>
      </c>
      <c r="D16" s="19" t="str">
        <f>LOOKUP(WEEKDAY(C16),{1,2,3,4,5,6,7;"Sun","Mon","Tue","Wed","Thu","Fri","Sat"})</f>
        <v>Mon</v>
      </c>
      <c r="E16" s="20"/>
      <c r="F16" s="21"/>
      <c r="G16" s="1"/>
      <c r="H16" s="1"/>
      <c r="I16" s="1"/>
    </row>
    <row r="17" spans="1:9" ht="12.75">
      <c r="A17" s="47">
        <v>8</v>
      </c>
      <c r="B17" s="58">
        <f t="shared" si="0"/>
        <v>2</v>
      </c>
      <c r="C17" s="54">
        <f>$F$2-11</f>
        <v>42087</v>
      </c>
      <c r="D17" s="49" t="str">
        <f>LOOKUP(WEEKDAY(C17),{1,2,3,4,5,6,7;"Sun","Mon","Tue","Wed","Thu","Fri","Sat"})</f>
        <v>Tue</v>
      </c>
      <c r="E17" s="25"/>
      <c r="F17" s="40"/>
      <c r="G17" s="1"/>
      <c r="H17" s="1"/>
      <c r="I17" s="1"/>
    </row>
    <row r="18" spans="1:9" ht="12.75">
      <c r="A18" s="47">
        <v>9</v>
      </c>
      <c r="B18" s="58">
        <f t="shared" si="0"/>
        <v>3</v>
      </c>
      <c r="C18" s="54">
        <f>$F$2-10</f>
        <v>42088</v>
      </c>
      <c r="D18" s="49" t="str">
        <f>LOOKUP(WEEKDAY(C18),{1,2,3,4,5,6,7;"Sun","Mon","Tue","Wed","Thu","Fri","Sat"})</f>
        <v>Wed</v>
      </c>
      <c r="F18" s="40"/>
      <c r="G18" s="4"/>
      <c r="H18" s="4"/>
      <c r="I18" s="4"/>
    </row>
    <row r="19" spans="1:9" ht="12.75">
      <c r="A19" s="47">
        <v>10</v>
      </c>
      <c r="B19" s="66">
        <f t="shared" si="0"/>
        <v>4</v>
      </c>
      <c r="C19" s="51">
        <f>$F$2-9</f>
        <v>42089</v>
      </c>
      <c r="D19" s="52" t="str">
        <f>LOOKUP(WEEKDAY(C19),{1,2,3,4,5,6,7;"Sun","Mon","Tue","Wed","Thu","Fri","Sat"})</f>
        <v>Thu</v>
      </c>
      <c r="E19" s="25" t="s">
        <v>35</v>
      </c>
      <c r="F19" s="59" t="s">
        <v>52</v>
      </c>
      <c r="G19" s="1"/>
      <c r="H19" s="1"/>
      <c r="I19" s="1"/>
    </row>
    <row r="20" spans="1:9" ht="12.75">
      <c r="A20" s="47">
        <v>11</v>
      </c>
      <c r="B20" s="66">
        <f t="shared" si="0"/>
        <v>5</v>
      </c>
      <c r="C20" s="51">
        <f>$F$2-8</f>
        <v>42090</v>
      </c>
      <c r="D20" s="52" t="str">
        <f>LOOKUP(WEEKDAY(C20),{1,2,3,4,5,6,7;"Sun","Mon","Tue","Wed","Thu","Fri","Sat"})</f>
        <v>Fri</v>
      </c>
      <c r="E20" s="20"/>
      <c r="F20" s="59" t="s">
        <v>61</v>
      </c>
      <c r="G20" s="1"/>
      <c r="H20" s="1"/>
      <c r="I20" s="1"/>
    </row>
    <row r="21" spans="1:9" ht="12.75">
      <c r="A21" s="47">
        <v>12</v>
      </c>
      <c r="B21" s="58">
        <f t="shared" si="0"/>
        <v>6</v>
      </c>
      <c r="C21" s="54">
        <f>$F$2-7</f>
        <v>42091</v>
      </c>
      <c r="D21" s="19" t="str">
        <f>LOOKUP(WEEKDAY(C21),{1,2,3,4,5,6,7;"Sun","Mon","Tue","Wed","Thu","Fri","Sat"})</f>
        <v>Sat</v>
      </c>
      <c r="E21" s="20"/>
      <c r="F21" s="21"/>
      <c r="G21" s="1"/>
      <c r="H21" s="1"/>
      <c r="I21" s="1"/>
    </row>
    <row r="22" spans="1:9" ht="12.75">
      <c r="A22" s="47">
        <v>13</v>
      </c>
      <c r="B22" s="58">
        <f t="shared" si="0"/>
        <v>7</v>
      </c>
      <c r="C22" s="54">
        <f>$F$2-6</f>
        <v>42092</v>
      </c>
      <c r="D22" s="19" t="str">
        <f>LOOKUP(WEEKDAY(C22),{1,2,3,4,5,6,7;"Sun","Mon","Tue","Wed","Thu","Fri","Sat"})</f>
        <v>Sun</v>
      </c>
      <c r="E22" s="20"/>
      <c r="F22" s="46"/>
      <c r="G22" s="1"/>
      <c r="H22" s="1"/>
      <c r="I22" s="1"/>
    </row>
    <row r="23" spans="1:9" ht="12.75">
      <c r="A23" s="47">
        <v>14</v>
      </c>
      <c r="B23" s="58">
        <f t="shared" si="0"/>
        <v>8</v>
      </c>
      <c r="C23" s="54">
        <f>$F$2-5</f>
        <v>42093</v>
      </c>
      <c r="D23" s="49" t="str">
        <f>LOOKUP(WEEKDAY(C23),{1,2,3,4,5,6,7;"Sun","Mon","Tue","Wed","Thu","Fri","Sat"})</f>
        <v>Mon</v>
      </c>
      <c r="E23" s="25" t="s">
        <v>45</v>
      </c>
      <c r="F23" s="26"/>
      <c r="G23" s="4"/>
      <c r="H23" s="4"/>
      <c r="I23" s="4"/>
    </row>
    <row r="24" spans="1:9" ht="12.75">
      <c r="A24" s="47">
        <v>15</v>
      </c>
      <c r="B24" s="58">
        <f t="shared" si="0"/>
        <v>9</v>
      </c>
      <c r="C24" s="54">
        <f>$F$2-4</f>
        <v>42094</v>
      </c>
      <c r="D24" s="19" t="str">
        <f>LOOKUP(WEEKDAY(C24),{1,2,3,4,5,6,7;"Sun","Mon","Tue","Wed","Thu","Fri","Sat"})</f>
        <v>Tue</v>
      </c>
      <c r="E24" s="20"/>
      <c r="F24" s="21"/>
      <c r="G24" s="4"/>
      <c r="H24" s="4"/>
      <c r="I24" s="4"/>
    </row>
    <row r="25" spans="1:9" ht="12.75">
      <c r="A25" s="47">
        <v>16</v>
      </c>
      <c r="B25" s="58">
        <f t="shared" si="0"/>
        <v>10</v>
      </c>
      <c r="C25" s="54">
        <f>$F$2-3</f>
        <v>42095</v>
      </c>
      <c r="D25" s="19" t="str">
        <f>LOOKUP(WEEKDAY(C25),{1,2,3,4,5,6,7;"Sun","Mon","Tue","Wed","Thu","Fri","Sat"})</f>
        <v>Wed</v>
      </c>
      <c r="E25" s="20"/>
      <c r="F25" s="40"/>
      <c r="G25" s="1"/>
      <c r="H25" s="1"/>
      <c r="I25" s="1"/>
    </row>
    <row r="26" spans="1:9" ht="12.75">
      <c r="A26" s="47">
        <v>17</v>
      </c>
      <c r="B26" s="58">
        <f t="shared" si="0"/>
        <v>11</v>
      </c>
      <c r="C26" s="54">
        <f>$F$2-2</f>
        <v>42096</v>
      </c>
      <c r="D26" s="49" t="str">
        <f>LOOKUP(WEEKDAY(C26),{1,2,3,4,5,6,7;"Sun","Mon","Tue","Wed","Thu","Fri","Sat"})</f>
        <v>Thu</v>
      </c>
      <c r="E26" s="25"/>
      <c r="F26" s="40"/>
      <c r="G26" s="1"/>
      <c r="H26" s="1"/>
      <c r="I26" s="1"/>
    </row>
    <row r="27" spans="1:9" ht="12.75">
      <c r="A27" s="47">
        <v>18</v>
      </c>
      <c r="B27" s="66">
        <f t="shared" si="0"/>
        <v>12</v>
      </c>
      <c r="C27" s="51">
        <f>$F$2-1</f>
        <v>42097</v>
      </c>
      <c r="D27" s="52" t="str">
        <f>LOOKUP(WEEKDAY(C27),{1,2,3,4,5,6,7;"Sun","Mon","Tue","Wed","Thu","Fri","Sat"})</f>
        <v>Fri</v>
      </c>
      <c r="E27" s="25"/>
      <c r="F27" s="59" t="s">
        <v>53</v>
      </c>
      <c r="G27" s="1"/>
      <c r="H27" s="1"/>
      <c r="I27" s="1"/>
    </row>
    <row r="28" spans="1:9" ht="12.75">
      <c r="A28" s="47">
        <v>19</v>
      </c>
      <c r="B28" s="57">
        <f t="shared" si="0"/>
        <v>13</v>
      </c>
      <c r="C28" s="55">
        <f>$F$2</f>
        <v>42098</v>
      </c>
      <c r="D28" s="56" t="str">
        <f>LOOKUP(WEEKDAY(C28),{1,2,3,4,5,6,7;"Sun","Mon","Tue","Wed","Thu","Fri","Sat"})</f>
        <v>Sat</v>
      </c>
      <c r="E28" s="20"/>
      <c r="F28" s="59" t="s">
        <v>46</v>
      </c>
      <c r="G28" s="1"/>
      <c r="H28" s="1"/>
      <c r="I28" s="1"/>
    </row>
    <row r="29" spans="1:9" ht="12.75">
      <c r="A29" s="47">
        <v>20</v>
      </c>
      <c r="B29" s="58">
        <f t="shared" si="0"/>
        <v>14</v>
      </c>
      <c r="C29" s="54">
        <f>$F$2+1</f>
        <v>42099</v>
      </c>
      <c r="D29" s="49" t="str">
        <f>LOOKUP(WEEKDAY(C29),{1,2,3,4,5,6,7;"Sun","Mon","Tue","Wed","Thu","Fri","Sat"})</f>
        <v>Sun</v>
      </c>
      <c r="E29" s="20"/>
      <c r="F29" s="40" t="s">
        <v>41</v>
      </c>
      <c r="G29" s="4"/>
      <c r="H29" s="4"/>
      <c r="I29" s="4"/>
    </row>
    <row r="30" spans="1:9" ht="12.75">
      <c r="A30" s="47">
        <v>21</v>
      </c>
      <c r="B30" s="58">
        <f t="shared" si="0"/>
        <v>15</v>
      </c>
      <c r="C30" s="54">
        <f>$F$2+2</f>
        <v>42100</v>
      </c>
      <c r="D30" s="49" t="str">
        <f>LOOKUP(WEEKDAY(C30),{1,2,3,4,5,6,7;"Sun","Mon","Tue","Wed","Thu","Fri","Sat"})</f>
        <v>Mon</v>
      </c>
      <c r="E30" s="25" t="s">
        <v>24</v>
      </c>
      <c r="F30" s="40" t="s">
        <v>55</v>
      </c>
      <c r="G30" s="1"/>
      <c r="H30" s="1"/>
      <c r="I30" s="1"/>
    </row>
    <row r="31" spans="1:9" ht="12.75">
      <c r="A31" s="47">
        <v>22</v>
      </c>
      <c r="B31" s="58">
        <f t="shared" si="0"/>
        <v>16</v>
      </c>
      <c r="C31" s="54">
        <f>$F$2+3</f>
        <v>42101</v>
      </c>
      <c r="D31" s="49" t="str">
        <f>LOOKUP(WEEKDAY(C31),{1,2,3,4,5,6,7;"Sun","Mon","Tue","Wed","Thu","Fri","Sat"})</f>
        <v>Tue</v>
      </c>
      <c r="E31" s="25"/>
      <c r="F31" s="26"/>
      <c r="G31" s="1"/>
      <c r="H31" s="1"/>
      <c r="I31" s="1"/>
    </row>
    <row r="32" spans="1:9" ht="12.75">
      <c r="A32" s="47">
        <v>23</v>
      </c>
      <c r="B32" s="66">
        <f t="shared" si="0"/>
        <v>17</v>
      </c>
      <c r="C32" s="51">
        <f>$F$2+4</f>
        <v>42102</v>
      </c>
      <c r="D32" s="52" t="str">
        <f>LOOKUP(WEEKDAY(C32),{1,2,3,4,5,6,7;"Sun","Mon","Tue","Wed","Thu","Fri","Sat"})</f>
        <v>Wed</v>
      </c>
      <c r="E32" s="25"/>
      <c r="F32" s="59" t="s">
        <v>42</v>
      </c>
      <c r="G32" s="1"/>
      <c r="H32" s="1"/>
      <c r="I32" s="1"/>
    </row>
    <row r="33" spans="1:9" ht="12.75">
      <c r="A33" s="47">
        <v>24</v>
      </c>
      <c r="B33" s="58">
        <f t="shared" si="0"/>
        <v>18</v>
      </c>
      <c r="C33" s="54">
        <f>$F$2+5</f>
        <v>42103</v>
      </c>
      <c r="D33" s="49" t="str">
        <f>LOOKUP(WEEKDAY(C33),{1,2,3,4,5,6,7;"Sun","Mon","Tue","Wed","Thu","Fri","Sat"})</f>
        <v>Thu</v>
      </c>
      <c r="E33" s="25"/>
      <c r="F33" s="26"/>
      <c r="G33" s="1"/>
      <c r="H33" s="1"/>
      <c r="I33" s="1"/>
    </row>
    <row r="34" spans="1:9" ht="13.5" thickBot="1">
      <c r="A34" s="47">
        <v>25</v>
      </c>
      <c r="B34" s="58">
        <f t="shared" si="0"/>
        <v>19</v>
      </c>
      <c r="C34" s="54">
        <f>$F$2+6</f>
        <v>42104</v>
      </c>
      <c r="D34" s="49" t="str">
        <f>LOOKUP(WEEKDAY(C34),{1,2,3,4,5,6,7;"Sun","Mon","Tue","Wed","Thu","Fri","Sat"})</f>
        <v>Fri</v>
      </c>
      <c r="E34" s="25"/>
      <c r="F34" s="41" t="s">
        <v>43</v>
      </c>
      <c r="G34" s="1"/>
      <c r="H34" s="1"/>
      <c r="I34" s="1"/>
    </row>
    <row r="35" spans="1:9" ht="13.5" thickBot="1">
      <c r="A35" s="48">
        <v>26</v>
      </c>
      <c r="B35" s="58">
        <f t="shared" si="0"/>
        <v>20</v>
      </c>
      <c r="C35" s="54">
        <f>$F$2+7</f>
        <v>42105</v>
      </c>
      <c r="D35" s="50" t="str">
        <f>LOOKUP(WEEKDAY(C35),{1,2,3,4,5,6,7;"Sun","Mon","Tue","Wed","Thu","Fri","Sat"})</f>
        <v>Sat</v>
      </c>
      <c r="E35" s="35"/>
      <c r="F35" s="41"/>
      <c r="G35" s="7"/>
      <c r="H35" s="7"/>
      <c r="I35" s="7"/>
    </row>
    <row r="36" spans="6:9" ht="12.75">
      <c r="F36" s="37"/>
      <c r="G36" s="7"/>
      <c r="H36" s="7"/>
      <c r="I36" s="7"/>
    </row>
    <row r="37" spans="6:9" ht="12.75">
      <c r="F37" s="37"/>
      <c r="G37" s="7"/>
      <c r="H37" s="38"/>
      <c r="I37" s="39"/>
    </row>
    <row r="38" spans="7:9" ht="12.75">
      <c r="G38" s="7"/>
      <c r="H38" s="7"/>
      <c r="I38" s="7"/>
    </row>
    <row r="39" spans="3:9" ht="12.75">
      <c r="C39" s="42" t="s">
        <v>39</v>
      </c>
      <c r="D39" s="42"/>
      <c r="E39" s="42"/>
      <c r="G39" s="7"/>
      <c r="H39" s="7"/>
      <c r="I39" s="7"/>
    </row>
    <row r="40" spans="3:9" ht="12.75">
      <c r="C40" s="42">
        <v>1</v>
      </c>
      <c r="D40" s="10" t="s">
        <v>54</v>
      </c>
      <c r="H40" s="7"/>
      <c r="I40" s="7"/>
    </row>
    <row r="41" spans="3:9" ht="12.75">
      <c r="C41" s="42"/>
      <c r="H41" s="7"/>
      <c r="I41" s="7"/>
    </row>
    <row r="42" spans="3:9" ht="12.75">
      <c r="C42" s="42">
        <v>2</v>
      </c>
      <c r="D42" s="42" t="s">
        <v>69</v>
      </c>
      <c r="G42" s="7"/>
      <c r="H42" s="7"/>
      <c r="I42" s="7"/>
    </row>
    <row r="43" spans="3:9" ht="12.75">
      <c r="C43" s="42"/>
      <c r="G43" s="7"/>
      <c r="H43" s="7"/>
      <c r="I43" s="7"/>
    </row>
    <row r="44" spans="3:9" ht="12.75">
      <c r="C44" s="42">
        <v>3</v>
      </c>
      <c r="D44" s="10" t="s">
        <v>78</v>
      </c>
      <c r="E44" s="42"/>
      <c r="G44" s="7"/>
      <c r="H44" s="7"/>
      <c r="I44" s="7"/>
    </row>
    <row r="45" spans="3:9" ht="12.75">
      <c r="C45" s="42"/>
      <c r="G45" s="7"/>
      <c r="H45" s="7"/>
      <c r="I45" s="7"/>
    </row>
    <row r="46" spans="3:9" ht="12.75">
      <c r="C46" s="42">
        <v>4</v>
      </c>
      <c r="D46" s="42" t="s">
        <v>60</v>
      </c>
      <c r="E46" s="42"/>
      <c r="G46" s="7"/>
      <c r="H46" s="7"/>
      <c r="I46" s="7"/>
    </row>
    <row r="47" spans="3:9" ht="12.75">
      <c r="C47" s="42"/>
      <c r="D47" s="42"/>
      <c r="E47" s="42"/>
      <c r="G47" s="7"/>
      <c r="H47" s="7"/>
      <c r="I47" s="7"/>
    </row>
    <row r="48" spans="3:9" ht="12.75">
      <c r="C48" s="42">
        <v>5</v>
      </c>
      <c r="D48" s="42" t="s">
        <v>47</v>
      </c>
      <c r="E48" s="42"/>
      <c r="G48" s="7"/>
      <c r="H48" s="1"/>
      <c r="I48" s="1"/>
    </row>
    <row r="49" spans="5:9" ht="12.75">
      <c r="E49" s="42"/>
      <c r="G49" s="7"/>
      <c r="H49" s="1"/>
      <c r="I49" s="1"/>
    </row>
    <row r="50" spans="1:9" ht="12.75">
      <c r="A50" s="9"/>
      <c r="B50" s="9"/>
      <c r="C50" s="42">
        <v>6</v>
      </c>
      <c r="D50" s="42" t="s">
        <v>44</v>
      </c>
      <c r="E50" s="42"/>
      <c r="G50" s="1"/>
      <c r="H50" s="6"/>
      <c r="I50" s="6"/>
    </row>
    <row r="51" spans="1:9" ht="12.75">
      <c r="A51" s="9"/>
      <c r="B51" s="9"/>
      <c r="E51" s="42"/>
      <c r="F51" s="7"/>
      <c r="G51" s="7"/>
      <c r="I51" s="8"/>
    </row>
    <row r="52" spans="1:9" ht="12.75">
      <c r="A52" s="9"/>
      <c r="B52" s="9"/>
      <c r="C52" s="42">
        <v>7</v>
      </c>
      <c r="D52" s="42" t="s">
        <v>59</v>
      </c>
      <c r="E52" s="42"/>
      <c r="F52" s="30"/>
      <c r="G52" s="30"/>
      <c r="H52" s="31"/>
      <c r="I52" s="32"/>
    </row>
    <row r="53" spans="3:9" ht="12.75">
      <c r="C53" s="42"/>
      <c r="D53" s="42"/>
      <c r="E53" s="42"/>
      <c r="F53" s="30"/>
      <c r="G53" s="30"/>
      <c r="H53" s="31"/>
      <c r="I53" s="32"/>
    </row>
    <row r="54" spans="3:9" ht="12.75">
      <c r="C54" s="42"/>
      <c r="E54" s="42"/>
      <c r="F54" s="30"/>
      <c r="G54" s="30"/>
      <c r="H54" s="31"/>
      <c r="I54" s="3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8">
      <selection activeCell="H17" sqref="H17"/>
    </sheetView>
  </sheetViews>
  <sheetFormatPr defaultColWidth="9.140625" defaultRowHeight="12.75"/>
  <cols>
    <col min="1" max="1" width="4.57421875" style="0" customWidth="1"/>
    <col min="2" max="2" width="4.28125" style="0" customWidth="1"/>
    <col min="4" max="4" width="7.57421875" style="0" customWidth="1"/>
    <col min="5" max="5" width="11.7109375" style="0" customWidth="1"/>
    <col min="6" max="6" width="45.140625" style="0" customWidth="1"/>
  </cols>
  <sheetData>
    <row r="1" spans="1:10" ht="18">
      <c r="A1" s="12" t="s">
        <v>68</v>
      </c>
      <c r="B1" s="12"/>
      <c r="C1" s="11"/>
      <c r="D1" s="11"/>
      <c r="E1" s="11"/>
      <c r="F1" s="11"/>
      <c r="G1" s="1"/>
      <c r="H1" s="1"/>
      <c r="I1" s="1"/>
      <c r="J1" s="1"/>
    </row>
    <row r="2" spans="1:10" ht="12.75">
      <c r="A2" s="20" t="s">
        <v>64</v>
      </c>
      <c r="B2" s="20"/>
      <c r="C2" s="20"/>
      <c r="D2" s="19"/>
      <c r="E2" s="20"/>
      <c r="F2" s="44">
        <v>42118</v>
      </c>
      <c r="G2" s="1"/>
      <c r="H2" s="1"/>
      <c r="I2" s="1"/>
      <c r="J2" s="1"/>
    </row>
    <row r="3" spans="1:10" ht="13.5" thickBot="1">
      <c r="A3" s="20"/>
      <c r="B3" s="20"/>
      <c r="C3" s="20"/>
      <c r="D3" s="19"/>
      <c r="E3" s="28" t="s">
        <v>2</v>
      </c>
      <c r="F3" s="29" t="str">
        <f>LOOKUP(WEEKDAY(F2),{1,2,3,4,5,6,7;"Sun","Mon","Tue","Wed","Thu","Fri","Sat"})</f>
        <v>Fri</v>
      </c>
      <c r="G3" s="1"/>
      <c r="H3" s="1"/>
      <c r="I3" s="1"/>
      <c r="J3" s="1"/>
    </row>
    <row r="4" spans="2:10" ht="12.75">
      <c r="B4" s="60" t="s">
        <v>3</v>
      </c>
      <c r="C4" s="14" t="s">
        <v>4</v>
      </c>
      <c r="D4" s="15" t="s">
        <v>5</v>
      </c>
      <c r="E4" s="14" t="s">
        <v>6</v>
      </c>
      <c r="F4" s="16" t="s">
        <v>7</v>
      </c>
      <c r="G4" s="7"/>
      <c r="H4" s="7"/>
      <c r="I4" s="7"/>
      <c r="J4" s="7"/>
    </row>
    <row r="5" spans="1:10" ht="12.75">
      <c r="A5" s="17"/>
      <c r="B5" s="61"/>
      <c r="C5" s="18"/>
      <c r="D5" s="19"/>
      <c r="E5" s="20"/>
      <c r="F5" s="21"/>
      <c r="G5" s="1"/>
      <c r="H5" s="1"/>
      <c r="I5" s="1"/>
      <c r="J5" s="1"/>
    </row>
    <row r="6" spans="1:10" ht="12.75">
      <c r="A6" s="17"/>
      <c r="B6" s="61"/>
      <c r="C6" s="18"/>
      <c r="D6" s="19"/>
      <c r="E6" s="20"/>
      <c r="F6" s="21"/>
      <c r="G6" s="1"/>
      <c r="H6" s="1"/>
      <c r="I6" s="1"/>
      <c r="J6" s="1"/>
    </row>
    <row r="7" spans="1:10" ht="12.75">
      <c r="A7" s="17"/>
      <c r="B7" s="61"/>
      <c r="C7" s="18"/>
      <c r="D7" s="19"/>
      <c r="E7" s="20"/>
      <c r="F7" s="21"/>
      <c r="G7" s="1"/>
      <c r="H7" s="1"/>
      <c r="I7" s="1"/>
      <c r="J7" s="1"/>
    </row>
    <row r="8" spans="1:10" ht="12.75">
      <c r="A8" s="17"/>
      <c r="B8" s="61"/>
      <c r="C8" s="18"/>
      <c r="D8" s="19"/>
      <c r="E8" s="20"/>
      <c r="F8" s="21"/>
      <c r="G8" s="1"/>
      <c r="H8" s="1"/>
      <c r="I8" s="1"/>
      <c r="J8" s="1"/>
    </row>
    <row r="9" spans="1:10" ht="12.75">
      <c r="A9" s="22"/>
      <c r="B9" s="62"/>
      <c r="C9" s="23"/>
      <c r="D9" s="24"/>
      <c r="E9" s="25"/>
      <c r="F9" s="21"/>
      <c r="G9" s="4"/>
      <c r="H9" s="4"/>
      <c r="I9" s="4"/>
      <c r="J9" s="4"/>
    </row>
    <row r="10" spans="1:10" ht="12.75">
      <c r="A10" s="47">
        <v>1</v>
      </c>
      <c r="B10" s="58">
        <f aca="true" t="shared" si="0" ref="B10:B35">A10-6</f>
        <v>-5</v>
      </c>
      <c r="C10" s="54">
        <f aca="true" t="shared" si="1" ref="C10:C35">$F$2+B10-4</f>
        <v>42109</v>
      </c>
      <c r="D10" s="49" t="str">
        <f>LOOKUP(WEEKDAY(C10),{1,2,3,4,5,6,7;"Sun","Mon","Tue","Wed","Thu","Fri","Sat"})</f>
        <v>Wed</v>
      </c>
      <c r="E10" s="25"/>
      <c r="F10" s="40"/>
      <c r="G10" s="4"/>
      <c r="H10" s="4"/>
      <c r="I10" s="4"/>
      <c r="J10" s="4"/>
    </row>
    <row r="11" spans="1:10" ht="12.75">
      <c r="A11" s="47">
        <v>2</v>
      </c>
      <c r="B11" s="58">
        <f t="shared" si="0"/>
        <v>-4</v>
      </c>
      <c r="C11" s="54">
        <f t="shared" si="1"/>
        <v>42110</v>
      </c>
      <c r="D11" s="19" t="str">
        <f>LOOKUP(WEEKDAY(C11),{1,2,3,4,5,6,7;"Sun","Mon","Tue","Wed","Thu","Fri","Sat"})</f>
        <v>Thu</v>
      </c>
      <c r="E11" s="20"/>
      <c r="F11" s="21"/>
      <c r="G11" s="1"/>
      <c r="H11" s="1"/>
      <c r="I11" s="1"/>
      <c r="J11" s="1"/>
    </row>
    <row r="12" spans="1:10" ht="12.75">
      <c r="A12" s="47">
        <v>3</v>
      </c>
      <c r="B12" s="58">
        <f t="shared" si="0"/>
        <v>-3</v>
      </c>
      <c r="C12" s="54">
        <f t="shared" si="1"/>
        <v>42111</v>
      </c>
      <c r="D12" s="19" t="str">
        <f>LOOKUP(WEEKDAY(C12),{1,2,3,4,5,6,7;"Sun","Mon","Tue","Wed","Thu","Fri","Sat"})</f>
        <v>Fri</v>
      </c>
      <c r="E12" s="20"/>
      <c r="F12" s="21"/>
      <c r="G12" s="1"/>
      <c r="H12" s="1"/>
      <c r="I12" s="1"/>
      <c r="J12" s="1"/>
    </row>
    <row r="13" spans="1:10" ht="12.75">
      <c r="A13" s="47">
        <v>4</v>
      </c>
      <c r="B13" s="58">
        <f t="shared" si="0"/>
        <v>-2</v>
      </c>
      <c r="C13" s="54">
        <f t="shared" si="1"/>
        <v>42112</v>
      </c>
      <c r="D13" s="19" t="str">
        <f>LOOKUP(WEEKDAY(C13),{1,2,3,4,5,6,7;"Sun","Mon","Tue","Wed","Thu","Fri","Sat"})</f>
        <v>Sat</v>
      </c>
      <c r="E13" s="20"/>
      <c r="F13" s="21"/>
      <c r="G13" s="1"/>
      <c r="H13" s="1"/>
      <c r="I13" s="1"/>
      <c r="J13" s="1"/>
    </row>
    <row r="14" spans="1:10" ht="12.75">
      <c r="A14" s="47">
        <v>5</v>
      </c>
      <c r="B14" s="66">
        <f t="shared" si="0"/>
        <v>-1</v>
      </c>
      <c r="C14" s="51">
        <f t="shared" si="1"/>
        <v>42113</v>
      </c>
      <c r="D14" s="52" t="str">
        <f>LOOKUP(WEEKDAY(C14),{1,2,3,4,5,6,7;"Sun","Mon","Tue","Wed","Thu","Fri","Sat"})</f>
        <v>Sun</v>
      </c>
      <c r="F14" s="59" t="s">
        <v>65</v>
      </c>
      <c r="G14" s="1"/>
      <c r="H14" s="1"/>
      <c r="I14" s="1"/>
      <c r="J14" s="1"/>
    </row>
    <row r="15" spans="1:10" ht="12.75">
      <c r="A15" s="47">
        <v>6</v>
      </c>
      <c r="B15" s="58">
        <f t="shared" si="0"/>
        <v>0</v>
      </c>
      <c r="C15" s="54">
        <f t="shared" si="1"/>
        <v>42114</v>
      </c>
      <c r="D15" s="19" t="str">
        <f>LOOKUP(WEEKDAY(C15),{1,2,3,4,5,6,7;"Sun","Mon","Tue","Wed","Thu","Fri","Sat"})</f>
        <v>Mon</v>
      </c>
      <c r="E15" s="25" t="s">
        <v>51</v>
      </c>
      <c r="F15" s="40"/>
      <c r="G15" s="1"/>
      <c r="H15" s="1"/>
      <c r="I15" s="1"/>
      <c r="J15" s="1"/>
    </row>
    <row r="16" spans="1:10" ht="12.75">
      <c r="A16" s="47">
        <v>7</v>
      </c>
      <c r="B16" s="58">
        <f t="shared" si="0"/>
        <v>1</v>
      </c>
      <c r="C16" s="54">
        <f t="shared" si="1"/>
        <v>42115</v>
      </c>
      <c r="D16" s="19" t="str">
        <f>LOOKUP(WEEKDAY(C16),{1,2,3,4,5,6,7;"Sun","Mon","Tue","Wed","Thu","Fri","Sat"})</f>
        <v>Tue</v>
      </c>
      <c r="E16" s="20"/>
      <c r="F16" s="21"/>
      <c r="G16" s="1"/>
      <c r="H16" s="1"/>
      <c r="I16" s="1"/>
      <c r="J16" s="1"/>
    </row>
    <row r="17" spans="1:10" ht="12.75">
      <c r="A17" s="47">
        <v>8</v>
      </c>
      <c r="B17" s="58">
        <f t="shared" si="0"/>
        <v>2</v>
      </c>
      <c r="C17" s="54">
        <f t="shared" si="1"/>
        <v>42116</v>
      </c>
      <c r="D17" s="49" t="str">
        <f>LOOKUP(WEEKDAY(C17),{1,2,3,4,5,6,7;"Sun","Mon","Tue","Wed","Thu","Fri","Sat"})</f>
        <v>Wed</v>
      </c>
      <c r="E17" s="25"/>
      <c r="F17" s="40"/>
      <c r="G17" s="1"/>
      <c r="H17" s="1"/>
      <c r="I17" s="1"/>
      <c r="J17" s="1"/>
    </row>
    <row r="18" spans="1:10" ht="12.75">
      <c r="A18" s="47">
        <v>9</v>
      </c>
      <c r="B18" s="58">
        <f t="shared" si="0"/>
        <v>3</v>
      </c>
      <c r="C18" s="54">
        <f t="shared" si="1"/>
        <v>42117</v>
      </c>
      <c r="D18" s="49" t="str">
        <f>LOOKUP(WEEKDAY(C18),{1,2,3,4,5,6,7;"Sun","Mon","Tue","Wed","Thu","Fri","Sat"})</f>
        <v>Thu</v>
      </c>
      <c r="F18" s="40"/>
      <c r="G18" s="4"/>
      <c r="H18" s="4"/>
      <c r="I18" s="4"/>
      <c r="J18" s="4"/>
    </row>
    <row r="19" spans="1:10" ht="12.75">
      <c r="A19" s="47">
        <v>10</v>
      </c>
      <c r="B19" s="57">
        <f t="shared" si="0"/>
        <v>4</v>
      </c>
      <c r="C19" s="55">
        <f t="shared" si="1"/>
        <v>42118</v>
      </c>
      <c r="D19" s="56" t="str">
        <f>LOOKUP(WEEKDAY(C19),{1,2,3,4,5,6,7;"Sun","Mon","Tue","Wed","Thu","Fri","Sat"})</f>
        <v>Fri</v>
      </c>
      <c r="E19" s="25" t="s">
        <v>35</v>
      </c>
      <c r="F19" s="59" t="s">
        <v>88</v>
      </c>
      <c r="G19" s="1"/>
      <c r="H19" s="1"/>
      <c r="I19" s="1"/>
      <c r="J19" s="1"/>
    </row>
    <row r="20" spans="1:10" ht="12.75">
      <c r="A20" s="47">
        <v>11</v>
      </c>
      <c r="B20" s="58">
        <f t="shared" si="0"/>
        <v>5</v>
      </c>
      <c r="C20" s="54">
        <f t="shared" si="1"/>
        <v>42119</v>
      </c>
      <c r="D20" s="19" t="str">
        <f>LOOKUP(WEEKDAY(C20),{1,2,3,4,5,6,7;"Sun","Mon","Tue","Wed","Thu","Fri","Sat"})</f>
        <v>Sat</v>
      </c>
      <c r="E20" s="20"/>
      <c r="F20" s="40"/>
      <c r="G20" s="1"/>
      <c r="H20" s="1"/>
      <c r="I20" s="1"/>
      <c r="J20" s="1"/>
    </row>
    <row r="21" spans="1:10" ht="12.75">
      <c r="A21" s="47">
        <v>12</v>
      </c>
      <c r="B21" s="58">
        <f t="shared" si="0"/>
        <v>6</v>
      </c>
      <c r="C21" s="54">
        <f t="shared" si="1"/>
        <v>42120</v>
      </c>
      <c r="D21" s="19" t="str">
        <f>LOOKUP(WEEKDAY(C21),{1,2,3,4,5,6,7;"Sun","Mon","Tue","Wed","Thu","Fri","Sat"})</f>
        <v>Sun</v>
      </c>
      <c r="E21" s="20"/>
      <c r="F21" s="40" t="s">
        <v>66</v>
      </c>
      <c r="G21" s="1"/>
      <c r="H21" s="1"/>
      <c r="I21" s="1"/>
      <c r="J21" s="1"/>
    </row>
    <row r="22" spans="1:10" ht="12.75">
      <c r="A22" s="47">
        <v>13</v>
      </c>
      <c r="B22" s="58">
        <f t="shared" si="0"/>
        <v>7</v>
      </c>
      <c r="C22" s="54">
        <f t="shared" si="1"/>
        <v>42121</v>
      </c>
      <c r="D22" s="19" t="str">
        <f>LOOKUP(WEEKDAY(C22),{1,2,3,4,5,6,7;"Sun","Mon","Tue","Wed","Thu","Fri","Sat"})</f>
        <v>Mon</v>
      </c>
      <c r="E22" s="20"/>
      <c r="F22" s="46"/>
      <c r="G22" s="1"/>
      <c r="H22" s="1"/>
      <c r="I22" s="1"/>
      <c r="J22" s="1"/>
    </row>
    <row r="23" spans="1:10" ht="12.75">
      <c r="A23" s="47">
        <v>14</v>
      </c>
      <c r="B23" s="58">
        <f t="shared" si="0"/>
        <v>8</v>
      </c>
      <c r="C23" s="54">
        <f t="shared" si="1"/>
        <v>42122</v>
      </c>
      <c r="D23" s="49" t="str">
        <f>LOOKUP(WEEKDAY(C23),{1,2,3,4,5,6,7;"Sun","Mon","Tue","Wed","Thu","Fri","Sat"})</f>
        <v>Tue</v>
      </c>
      <c r="E23" s="25" t="s">
        <v>45</v>
      </c>
      <c r="F23" s="26"/>
      <c r="G23" s="4"/>
      <c r="H23" s="4"/>
      <c r="I23" s="4"/>
      <c r="J23" s="4"/>
    </row>
    <row r="24" spans="1:10" ht="12.75">
      <c r="A24" s="47">
        <v>15</v>
      </c>
      <c r="B24" s="58">
        <f t="shared" si="0"/>
        <v>9</v>
      </c>
      <c r="C24" s="54">
        <f t="shared" si="1"/>
        <v>42123</v>
      </c>
      <c r="D24" s="19" t="str">
        <f>LOOKUP(WEEKDAY(C24),{1,2,3,4,5,6,7;"Sun","Mon","Tue","Wed","Thu","Fri","Sat"})</f>
        <v>Wed</v>
      </c>
      <c r="E24" s="20"/>
      <c r="F24" s="21"/>
      <c r="G24" s="4"/>
      <c r="H24" s="4"/>
      <c r="I24" s="4"/>
      <c r="J24" s="4"/>
    </row>
    <row r="25" spans="1:10" ht="12.75">
      <c r="A25" s="47">
        <v>16</v>
      </c>
      <c r="B25" s="58">
        <f t="shared" si="0"/>
        <v>10</v>
      </c>
      <c r="C25" s="54">
        <f t="shared" si="1"/>
        <v>42124</v>
      </c>
      <c r="D25" s="19" t="str">
        <f>LOOKUP(WEEKDAY(C25),{1,2,3,4,5,6,7;"Sun","Mon","Tue","Wed","Thu","Fri","Sat"})</f>
        <v>Thu</v>
      </c>
      <c r="E25" s="20"/>
      <c r="F25" s="40"/>
      <c r="G25" s="1"/>
      <c r="H25" s="1"/>
      <c r="I25" s="1"/>
      <c r="J25" s="1"/>
    </row>
    <row r="26" spans="1:10" ht="12.75">
      <c r="A26" s="47">
        <v>17</v>
      </c>
      <c r="B26" s="58">
        <f t="shared" si="0"/>
        <v>11</v>
      </c>
      <c r="C26" s="54">
        <f t="shared" si="1"/>
        <v>42125</v>
      </c>
      <c r="D26" s="49" t="str">
        <f>LOOKUP(WEEKDAY(C26),{1,2,3,4,5,6,7;"Sun","Mon","Tue","Wed","Thu","Fri","Sat"})</f>
        <v>Fri</v>
      </c>
      <c r="E26" s="25"/>
      <c r="F26" s="40"/>
      <c r="G26" s="1"/>
      <c r="H26" s="1"/>
      <c r="I26" s="1"/>
      <c r="J26" s="1"/>
    </row>
    <row r="27" spans="1:10" ht="12.75">
      <c r="A27" s="47">
        <v>18</v>
      </c>
      <c r="B27" s="66">
        <f t="shared" si="0"/>
        <v>12</v>
      </c>
      <c r="C27" s="51">
        <f t="shared" si="1"/>
        <v>42126</v>
      </c>
      <c r="D27" s="52" t="str">
        <f>LOOKUP(WEEKDAY(C27),{1,2,3,4,5,6,7;"Sun","Mon","Tue","Wed","Thu","Fri","Sat"})</f>
        <v>Sat</v>
      </c>
      <c r="E27" s="25"/>
      <c r="F27" s="59" t="s">
        <v>53</v>
      </c>
      <c r="G27" s="1"/>
      <c r="H27" s="1"/>
      <c r="I27" s="1"/>
      <c r="J27" s="1"/>
    </row>
    <row r="28" spans="1:10" ht="12.75">
      <c r="A28" s="47">
        <v>19</v>
      </c>
      <c r="B28" s="66">
        <f t="shared" si="0"/>
        <v>13</v>
      </c>
      <c r="C28" s="51">
        <f t="shared" si="1"/>
        <v>42127</v>
      </c>
      <c r="D28" s="52" t="str">
        <f>LOOKUP(WEEKDAY(C28),{1,2,3,4,5,6,7;"Sun","Mon","Tue","Wed","Thu","Fri","Sat"})</f>
        <v>Sun</v>
      </c>
      <c r="E28" s="20"/>
      <c r="F28" s="59" t="s">
        <v>46</v>
      </c>
      <c r="G28" s="1"/>
      <c r="H28" s="1"/>
      <c r="I28" s="1"/>
      <c r="J28" s="1"/>
    </row>
    <row r="29" spans="1:10" ht="12.75">
      <c r="A29" s="47">
        <v>20</v>
      </c>
      <c r="B29" s="58">
        <f t="shared" si="0"/>
        <v>14</v>
      </c>
      <c r="C29" s="54">
        <f t="shared" si="1"/>
        <v>42128</v>
      </c>
      <c r="D29" s="49" t="str">
        <f>LOOKUP(WEEKDAY(C29),{1,2,3,4,5,6,7;"Sun","Mon","Tue","Wed","Thu","Fri","Sat"})</f>
        <v>Mon</v>
      </c>
      <c r="E29" s="20"/>
      <c r="F29" s="40" t="s">
        <v>41</v>
      </c>
      <c r="G29" s="4"/>
      <c r="H29" s="4"/>
      <c r="I29" s="4"/>
      <c r="J29" s="4"/>
    </row>
    <row r="30" spans="1:10" ht="12.75">
      <c r="A30" s="47">
        <v>21</v>
      </c>
      <c r="B30" s="58">
        <f t="shared" si="0"/>
        <v>15</v>
      </c>
      <c r="C30" s="54">
        <f t="shared" si="1"/>
        <v>42129</v>
      </c>
      <c r="D30" s="49" t="str">
        <f>LOOKUP(WEEKDAY(C30),{1,2,3,4,5,6,7;"Sun","Mon","Tue","Wed","Thu","Fri","Sat"})</f>
        <v>Tue</v>
      </c>
      <c r="E30" s="25" t="s">
        <v>24</v>
      </c>
      <c r="F30" s="40" t="s">
        <v>55</v>
      </c>
      <c r="G30" s="1"/>
      <c r="H30" s="1"/>
      <c r="I30" s="1"/>
      <c r="J30" s="1"/>
    </row>
    <row r="31" spans="1:10" ht="12.75">
      <c r="A31" s="47">
        <v>22</v>
      </c>
      <c r="B31" s="58">
        <f t="shared" si="0"/>
        <v>16</v>
      </c>
      <c r="C31" s="54">
        <f t="shared" si="1"/>
        <v>42130</v>
      </c>
      <c r="D31" s="49" t="str">
        <f>LOOKUP(WEEKDAY(C31),{1,2,3,4,5,6,7;"Sun","Mon","Tue","Wed","Thu","Fri","Sat"})</f>
        <v>Wed</v>
      </c>
      <c r="E31" s="25"/>
      <c r="F31" s="26"/>
      <c r="G31" s="1"/>
      <c r="H31" s="1"/>
      <c r="I31" s="1"/>
      <c r="J31" s="1"/>
    </row>
    <row r="32" spans="1:10" ht="12.75">
      <c r="A32" s="47">
        <v>23</v>
      </c>
      <c r="B32" s="66">
        <f t="shared" si="0"/>
        <v>17</v>
      </c>
      <c r="C32" s="51">
        <f t="shared" si="1"/>
        <v>42131</v>
      </c>
      <c r="D32" s="52" t="str">
        <f>LOOKUP(WEEKDAY(C32),{1,2,3,4,5,6,7;"Sun","Mon","Tue","Wed","Thu","Fri","Sat"})</f>
        <v>Thu</v>
      </c>
      <c r="E32" s="25"/>
      <c r="F32" s="59" t="s">
        <v>42</v>
      </c>
      <c r="G32" s="1"/>
      <c r="H32" s="1"/>
      <c r="I32" s="1"/>
      <c r="J32" s="1"/>
    </row>
    <row r="33" spans="1:10" ht="12.75">
      <c r="A33" s="47">
        <v>24</v>
      </c>
      <c r="B33" s="58">
        <f t="shared" si="0"/>
        <v>18</v>
      </c>
      <c r="C33" s="54">
        <f t="shared" si="1"/>
        <v>42132</v>
      </c>
      <c r="D33" s="49" t="str">
        <f>LOOKUP(WEEKDAY(C33),{1,2,3,4,5,6,7;"Sun","Mon","Tue","Wed","Thu","Fri","Sat"})</f>
        <v>Fri</v>
      </c>
      <c r="E33" s="25"/>
      <c r="F33" s="26"/>
      <c r="G33" s="1"/>
      <c r="H33" s="1"/>
      <c r="I33" s="1"/>
      <c r="J33" s="1"/>
    </row>
    <row r="34" spans="1:10" ht="13.5" thickBot="1">
      <c r="A34" s="47">
        <v>25</v>
      </c>
      <c r="B34" s="58">
        <f t="shared" si="0"/>
        <v>19</v>
      </c>
      <c r="C34" s="54">
        <f t="shared" si="1"/>
        <v>42133</v>
      </c>
      <c r="D34" s="49" t="str">
        <f>LOOKUP(WEEKDAY(C34),{1,2,3,4,5,6,7;"Sun","Mon","Tue","Wed","Thu","Fri","Sat"})</f>
        <v>Sat</v>
      </c>
      <c r="E34" s="25"/>
      <c r="F34" s="41" t="s">
        <v>43</v>
      </c>
      <c r="G34" s="1"/>
      <c r="H34" s="1"/>
      <c r="I34" s="1"/>
      <c r="J34" s="1"/>
    </row>
    <row r="35" spans="1:10" ht="13.5" thickBot="1">
      <c r="A35" s="48">
        <v>26</v>
      </c>
      <c r="B35" s="58">
        <f t="shared" si="0"/>
        <v>20</v>
      </c>
      <c r="C35" s="54">
        <f t="shared" si="1"/>
        <v>42134</v>
      </c>
      <c r="D35" s="50" t="str">
        <f>LOOKUP(WEEKDAY(C35),{1,2,3,4,5,6,7;"Sun","Mon","Tue","Wed","Thu","Fri","Sat"})</f>
        <v>Sun</v>
      </c>
      <c r="E35" s="35"/>
      <c r="F35" s="41"/>
      <c r="G35" s="7"/>
      <c r="H35" s="7"/>
      <c r="I35" s="7"/>
      <c r="J35" s="7"/>
    </row>
    <row r="36" spans="6:10" ht="12.75">
      <c r="F36" s="37"/>
      <c r="G36" s="7"/>
      <c r="H36" s="7"/>
      <c r="I36" s="7"/>
      <c r="J36" s="7"/>
    </row>
    <row r="37" spans="6:9" ht="12.75">
      <c r="F37" s="37"/>
      <c r="G37" s="7"/>
      <c r="H37" s="38"/>
      <c r="I37" s="39"/>
    </row>
    <row r="38" spans="7:10" ht="12.75">
      <c r="G38" s="7"/>
      <c r="H38" s="7"/>
      <c r="I38" s="7"/>
      <c r="J38" s="7"/>
    </row>
    <row r="39" spans="3:10" ht="12.75">
      <c r="C39" s="42" t="s">
        <v>39</v>
      </c>
      <c r="D39" s="42"/>
      <c r="E39" s="42"/>
      <c r="G39" s="7"/>
      <c r="H39" s="7"/>
      <c r="I39" s="7"/>
      <c r="J39" s="7"/>
    </row>
    <row r="40" spans="3:10" ht="12.75">
      <c r="C40" s="42">
        <v>1</v>
      </c>
      <c r="D40" s="10" t="s">
        <v>67</v>
      </c>
      <c r="H40" s="7"/>
      <c r="I40" s="7"/>
      <c r="J40" s="7"/>
    </row>
    <row r="41" spans="3:10" ht="12.75">
      <c r="C41" s="42"/>
      <c r="H41" s="7"/>
      <c r="I41" s="7"/>
      <c r="J41" s="7"/>
    </row>
    <row r="42" spans="3:10" ht="12.75">
      <c r="C42" s="42">
        <v>2</v>
      </c>
      <c r="D42" s="42" t="s">
        <v>69</v>
      </c>
      <c r="G42" s="7"/>
      <c r="H42" s="7"/>
      <c r="I42" s="7"/>
      <c r="J42" s="7"/>
    </row>
    <row r="43" spans="3:10" ht="12.75">
      <c r="C43" s="42"/>
      <c r="G43" s="7"/>
      <c r="H43" s="7"/>
      <c r="I43" s="7"/>
      <c r="J43" s="7"/>
    </row>
    <row r="44" spans="3:10" ht="12.75">
      <c r="C44" s="42">
        <v>3</v>
      </c>
      <c r="D44" s="10" t="s">
        <v>78</v>
      </c>
      <c r="E44" s="42"/>
      <c r="G44" s="7"/>
      <c r="H44" s="7"/>
      <c r="I44" s="7"/>
      <c r="J44" s="7"/>
    </row>
    <row r="45" spans="3:10" ht="12.75">
      <c r="C45" s="42"/>
      <c r="G45" s="7"/>
      <c r="H45" s="7"/>
      <c r="I45" s="7"/>
      <c r="J45" s="7"/>
    </row>
    <row r="46" spans="3:10" ht="12.75">
      <c r="C46" s="42">
        <v>4</v>
      </c>
      <c r="D46" s="42" t="s">
        <v>60</v>
      </c>
      <c r="E46" s="42"/>
      <c r="G46" s="7"/>
      <c r="H46" s="7"/>
      <c r="I46" s="7"/>
      <c r="J46" s="7"/>
    </row>
    <row r="47" spans="3:10" ht="12.75">
      <c r="C47" s="42"/>
      <c r="D47" s="42"/>
      <c r="E47" s="42"/>
      <c r="G47" s="7"/>
      <c r="H47" s="7"/>
      <c r="I47" s="7"/>
      <c r="J47" s="7"/>
    </row>
    <row r="48" spans="3:10" ht="12.75">
      <c r="C48" s="42">
        <v>5</v>
      </c>
      <c r="D48" s="42" t="s">
        <v>47</v>
      </c>
      <c r="E48" s="42"/>
      <c r="G48" s="7"/>
      <c r="H48" s="1"/>
      <c r="I48" s="1"/>
      <c r="J48" s="1"/>
    </row>
    <row r="49" spans="5:10" ht="12.75">
      <c r="E49" s="42"/>
      <c r="G49" s="7"/>
      <c r="H49" s="1"/>
      <c r="I49" s="1"/>
      <c r="J49" s="1"/>
    </row>
    <row r="50" spans="1:10" ht="12.75">
      <c r="A50" s="9"/>
      <c r="B50" s="9"/>
      <c r="C50" s="42">
        <v>6</v>
      </c>
      <c r="D50" s="42" t="s">
        <v>44</v>
      </c>
      <c r="E50" s="42"/>
      <c r="G50" s="1"/>
      <c r="H50" s="6"/>
      <c r="I50" s="6"/>
      <c r="J50" s="6"/>
    </row>
    <row r="51" spans="1:11" ht="12.75">
      <c r="A51" s="9"/>
      <c r="B51" s="9"/>
      <c r="E51" s="42"/>
      <c r="F51" s="7"/>
      <c r="G51" s="7"/>
      <c r="I51" s="8"/>
      <c r="J51" s="7"/>
      <c r="K51" s="7"/>
    </row>
    <row r="52" spans="1:11" ht="12.75">
      <c r="A52" s="9"/>
      <c r="B52" s="9"/>
      <c r="C52" s="42">
        <v>7</v>
      </c>
      <c r="D52" s="42" t="s">
        <v>59</v>
      </c>
      <c r="E52" s="42"/>
      <c r="F52" s="30"/>
      <c r="G52" s="30"/>
      <c r="H52" s="31"/>
      <c r="I52" s="32"/>
      <c r="J52" s="30"/>
      <c r="K52" s="30"/>
    </row>
    <row r="53" spans="3:11" ht="12.75">
      <c r="C53" s="42"/>
      <c r="D53" s="42"/>
      <c r="E53" s="42"/>
      <c r="F53" s="30"/>
      <c r="G53" s="30"/>
      <c r="H53" s="31"/>
      <c r="I53" s="32"/>
      <c r="J53" s="30"/>
      <c r="K53" s="30"/>
    </row>
    <row r="54" spans="3:11" ht="12.75">
      <c r="C54" s="42"/>
      <c r="E54" s="42"/>
      <c r="F54" s="30"/>
      <c r="G54" s="30"/>
      <c r="H54" s="31"/>
      <c r="I54" s="32"/>
      <c r="J54" s="30"/>
      <c r="K54" s="3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1">
      <selection activeCell="G25" sqref="G25"/>
    </sheetView>
  </sheetViews>
  <sheetFormatPr defaultColWidth="9.140625" defaultRowHeight="12.75"/>
  <cols>
    <col min="1" max="1" width="4.8515625" style="0" customWidth="1"/>
    <col min="2" max="2" width="4.421875" style="0" customWidth="1"/>
    <col min="4" max="4" width="8.140625" style="0" customWidth="1"/>
    <col min="5" max="5" width="11.8515625" style="0" customWidth="1"/>
    <col min="6" max="6" width="45.7109375" style="0" customWidth="1"/>
    <col min="7" max="7" width="36.57421875" style="0" customWidth="1"/>
  </cols>
  <sheetData>
    <row r="1" spans="1:7" ht="18">
      <c r="A1" s="12" t="s">
        <v>68</v>
      </c>
      <c r="B1" s="12"/>
      <c r="C1" s="11"/>
      <c r="D1" s="11"/>
      <c r="E1" s="11"/>
      <c r="F1" s="11"/>
      <c r="G1" s="1"/>
    </row>
    <row r="2" spans="1:7" ht="12.75">
      <c r="A2" s="20" t="s">
        <v>63</v>
      </c>
      <c r="B2" s="20"/>
      <c r="C2" s="20"/>
      <c r="D2" s="19"/>
      <c r="E2" s="20"/>
      <c r="F2" s="44">
        <v>42118</v>
      </c>
      <c r="G2" s="1"/>
    </row>
    <row r="3" spans="1:7" ht="13.5" thickBot="1">
      <c r="A3" s="20"/>
      <c r="B3" s="20"/>
      <c r="C3" s="20"/>
      <c r="D3" s="19"/>
      <c r="E3" s="28" t="s">
        <v>2</v>
      </c>
      <c r="F3" s="29" t="str">
        <f>LOOKUP(WEEKDAY(F2),{1,2,3,4,5,6,7;"Sun","Mon","Tue","Wed","Thu","Fri","Sat"})</f>
        <v>Fri</v>
      </c>
      <c r="G3" s="1"/>
    </row>
    <row r="4" spans="2:7" ht="12.75">
      <c r="B4" s="60" t="s">
        <v>3</v>
      </c>
      <c r="C4" s="14" t="s">
        <v>4</v>
      </c>
      <c r="D4" s="15" t="s">
        <v>5</v>
      </c>
      <c r="E4" s="14" t="s">
        <v>6</v>
      </c>
      <c r="F4" s="16" t="s">
        <v>7</v>
      </c>
      <c r="G4" s="7"/>
    </row>
    <row r="5" spans="1:7" ht="12.75">
      <c r="A5" s="17"/>
      <c r="B5" s="61"/>
      <c r="C5" s="18"/>
      <c r="D5" s="19"/>
      <c r="E5" s="20"/>
      <c r="F5" s="21"/>
      <c r="G5" s="1"/>
    </row>
    <row r="6" spans="1:7" ht="12.75">
      <c r="A6" s="17"/>
      <c r="B6" s="61"/>
      <c r="C6" s="18"/>
      <c r="D6" s="19"/>
      <c r="E6" s="20"/>
      <c r="F6" s="21"/>
      <c r="G6" s="1"/>
    </row>
    <row r="7" spans="1:7" ht="12.75">
      <c r="A7" s="17"/>
      <c r="B7" s="61"/>
      <c r="C7" s="18"/>
      <c r="D7" s="19"/>
      <c r="E7" s="20"/>
      <c r="F7" s="21"/>
      <c r="G7" s="1"/>
    </row>
    <row r="8" spans="1:7" ht="12.75">
      <c r="A8" s="17"/>
      <c r="B8" s="61"/>
      <c r="C8" s="18"/>
      <c r="D8" s="19"/>
      <c r="E8" s="20"/>
      <c r="F8" s="21"/>
      <c r="G8" s="1"/>
    </row>
    <row r="9" spans="1:7" ht="12.75">
      <c r="A9" s="22"/>
      <c r="B9" s="62"/>
      <c r="C9" s="23"/>
      <c r="D9" s="24"/>
      <c r="E9" s="25"/>
      <c r="F9" s="21"/>
      <c r="G9" s="4"/>
    </row>
    <row r="10" spans="1:7" ht="12.75">
      <c r="A10" s="47">
        <v>1</v>
      </c>
      <c r="B10" s="58">
        <f aca="true" t="shared" si="0" ref="B10:B35">A10-6</f>
        <v>-5</v>
      </c>
      <c r="C10" s="54">
        <f>$F$2-18</f>
        <v>42100</v>
      </c>
      <c r="D10" s="49" t="str">
        <f>LOOKUP(WEEKDAY(C10),{1,2,3,4,5,6,7;"Sun","Mon","Tue","Wed","Thu","Fri","Sat"})</f>
        <v>Mon</v>
      </c>
      <c r="E10" s="25"/>
      <c r="F10" s="40"/>
      <c r="G10" s="4"/>
    </row>
    <row r="11" spans="1:7" ht="12.75">
      <c r="A11" s="47">
        <v>2</v>
      </c>
      <c r="B11" s="58">
        <f t="shared" si="0"/>
        <v>-4</v>
      </c>
      <c r="C11" s="54">
        <f>$F$2-17</f>
        <v>42101</v>
      </c>
      <c r="D11" s="19" t="str">
        <f>LOOKUP(WEEKDAY(C11),{1,2,3,4,5,6,7;"Sun","Mon","Tue","Wed","Thu","Fri","Sat"})</f>
        <v>Tue</v>
      </c>
      <c r="E11" s="20"/>
      <c r="F11" s="21"/>
      <c r="G11" s="1"/>
    </row>
    <row r="12" spans="1:7" ht="12.75">
      <c r="A12" s="47">
        <v>3</v>
      </c>
      <c r="B12" s="58">
        <f t="shared" si="0"/>
        <v>-3</v>
      </c>
      <c r="C12" s="54">
        <f>$F$2-16</f>
        <v>42102</v>
      </c>
      <c r="D12" s="19" t="str">
        <f>LOOKUP(WEEKDAY(C12),{1,2,3,4,5,6,7;"Sun","Mon","Tue","Wed","Thu","Fri","Sat"})</f>
        <v>Wed</v>
      </c>
      <c r="E12" s="20"/>
      <c r="F12" s="21"/>
      <c r="G12" s="1"/>
    </row>
    <row r="13" spans="1:7" ht="12.75">
      <c r="A13" s="47">
        <v>4</v>
      </c>
      <c r="B13" s="58">
        <f t="shared" si="0"/>
        <v>-2</v>
      </c>
      <c r="C13" s="54">
        <f>$F$2-15</f>
        <v>42103</v>
      </c>
      <c r="D13" s="19" t="str">
        <f>LOOKUP(WEEKDAY(C13),{1,2,3,4,5,6,7;"Sun","Mon","Tue","Wed","Thu","Fri","Sat"})</f>
        <v>Thu</v>
      </c>
      <c r="E13" s="20"/>
      <c r="F13" s="21"/>
      <c r="G13" s="1"/>
    </row>
    <row r="14" spans="1:7" ht="12.75">
      <c r="A14" s="47">
        <v>5</v>
      </c>
      <c r="B14" s="66">
        <f t="shared" si="0"/>
        <v>-1</v>
      </c>
      <c r="C14" s="51">
        <f>$F$2-14</f>
        <v>42104</v>
      </c>
      <c r="D14" s="52" t="str">
        <f>LOOKUP(WEEKDAY(C14),{1,2,3,4,5,6,7;"Sun","Mon","Tue","Wed","Thu","Fri","Sat"})</f>
        <v>Fri</v>
      </c>
      <c r="F14" s="59" t="s">
        <v>65</v>
      </c>
      <c r="G14" s="1"/>
    </row>
    <row r="15" spans="1:7" ht="12.75">
      <c r="A15" s="47">
        <v>6</v>
      </c>
      <c r="B15" s="58">
        <f t="shared" si="0"/>
        <v>0</v>
      </c>
      <c r="C15" s="54">
        <f>$F$2-13</f>
        <v>42105</v>
      </c>
      <c r="D15" s="19" t="str">
        <f>LOOKUP(WEEKDAY(C15),{1,2,3,4,5,6,7;"Sun","Mon","Tue","Wed","Thu","Fri","Sat"})</f>
        <v>Sat</v>
      </c>
      <c r="E15" s="25" t="s">
        <v>51</v>
      </c>
      <c r="F15" s="40"/>
      <c r="G15" s="1"/>
    </row>
    <row r="16" spans="1:7" ht="12.75">
      <c r="A16" s="47">
        <v>7</v>
      </c>
      <c r="B16" s="58">
        <f t="shared" si="0"/>
        <v>1</v>
      </c>
      <c r="C16" s="54">
        <f>$F$2-12</f>
        <v>42106</v>
      </c>
      <c r="D16" s="19" t="str">
        <f>LOOKUP(WEEKDAY(C16),{1,2,3,4,5,6,7;"Sun","Mon","Tue","Wed","Thu","Fri","Sat"})</f>
        <v>Sun</v>
      </c>
      <c r="E16" s="20"/>
      <c r="F16" s="21"/>
      <c r="G16" s="1"/>
    </row>
    <row r="17" spans="1:7" ht="12.75">
      <c r="A17" s="47">
        <v>8</v>
      </c>
      <c r="B17" s="58">
        <f t="shared" si="0"/>
        <v>2</v>
      </c>
      <c r="C17" s="54">
        <f>$F$2-11</f>
        <v>42107</v>
      </c>
      <c r="D17" s="49" t="str">
        <f>LOOKUP(WEEKDAY(C17),{1,2,3,4,5,6,7;"Sun","Mon","Tue","Wed","Thu","Fri","Sat"})</f>
        <v>Mon</v>
      </c>
      <c r="E17" s="25"/>
      <c r="F17" s="40"/>
      <c r="G17" s="1"/>
    </row>
    <row r="18" spans="1:7" ht="12.75">
      <c r="A18" s="47">
        <v>9</v>
      </c>
      <c r="B18" s="58">
        <f t="shared" si="0"/>
        <v>3</v>
      </c>
      <c r="C18" s="54">
        <f>$F$2-10</f>
        <v>42108</v>
      </c>
      <c r="D18" s="49" t="str">
        <f>LOOKUP(WEEKDAY(C18),{1,2,3,4,5,6,7;"Sun","Mon","Tue","Wed","Thu","Fri","Sat"})</f>
        <v>Tue</v>
      </c>
      <c r="F18" s="40"/>
      <c r="G18" s="4"/>
    </row>
    <row r="19" spans="1:7" ht="12.75">
      <c r="A19" s="47">
        <v>10</v>
      </c>
      <c r="B19" s="66">
        <f t="shared" si="0"/>
        <v>4</v>
      </c>
      <c r="C19" s="51">
        <f>$F$2-9</f>
        <v>42109</v>
      </c>
      <c r="D19" s="52" t="str">
        <f>LOOKUP(WEEKDAY(C19),{1,2,3,4,5,6,7;"Sun","Mon","Tue","Wed","Thu","Fri","Sat"})</f>
        <v>Wed</v>
      </c>
      <c r="E19" s="25" t="s">
        <v>35</v>
      </c>
      <c r="F19" s="59" t="s">
        <v>88</v>
      </c>
      <c r="G19" s="1"/>
    </row>
    <row r="20" spans="1:7" ht="12.75">
      <c r="A20" s="47">
        <v>11</v>
      </c>
      <c r="B20" s="58">
        <f t="shared" si="0"/>
        <v>5</v>
      </c>
      <c r="C20" s="54">
        <f>$F$2-8</f>
        <v>42110</v>
      </c>
      <c r="D20" s="19" t="str">
        <f>LOOKUP(WEEKDAY(C20),{1,2,3,4,5,6,7;"Sun","Mon","Tue","Wed","Thu","Fri","Sat"})</f>
        <v>Thu</v>
      </c>
      <c r="E20" s="20"/>
      <c r="F20" s="40"/>
      <c r="G20" s="1"/>
    </row>
    <row r="21" spans="1:7" ht="12.75">
      <c r="A21" s="47">
        <v>12</v>
      </c>
      <c r="B21" s="58">
        <f t="shared" si="0"/>
        <v>6</v>
      </c>
      <c r="C21" s="54">
        <f>$F$2-7</f>
        <v>42111</v>
      </c>
      <c r="D21" s="19" t="str">
        <f>LOOKUP(WEEKDAY(C21),{1,2,3,4,5,6,7;"Sun","Mon","Tue","Wed","Thu","Fri","Sat"})</f>
        <v>Fri</v>
      </c>
      <c r="E21" s="20"/>
      <c r="F21" s="40" t="s">
        <v>66</v>
      </c>
      <c r="G21" s="1"/>
    </row>
    <row r="22" spans="1:7" ht="12.75">
      <c r="A22" s="47">
        <v>13</v>
      </c>
      <c r="B22" s="58">
        <f t="shared" si="0"/>
        <v>7</v>
      </c>
      <c r="C22" s="54">
        <f>$F$2-6</f>
        <v>42112</v>
      </c>
      <c r="D22" s="19" t="str">
        <f>LOOKUP(WEEKDAY(C22),{1,2,3,4,5,6,7;"Sun","Mon","Tue","Wed","Thu","Fri","Sat"})</f>
        <v>Sat</v>
      </c>
      <c r="E22" s="20"/>
      <c r="F22" s="46"/>
      <c r="G22" s="1"/>
    </row>
    <row r="23" spans="1:7" ht="12.75">
      <c r="A23" s="47">
        <v>14</v>
      </c>
      <c r="B23" s="58">
        <f t="shared" si="0"/>
        <v>8</v>
      </c>
      <c r="C23" s="54">
        <f>$F$2-5</f>
        <v>42113</v>
      </c>
      <c r="D23" s="49" t="str">
        <f>LOOKUP(WEEKDAY(C23),{1,2,3,4,5,6,7;"Sun","Mon","Tue","Wed","Thu","Fri","Sat"})</f>
        <v>Sun</v>
      </c>
      <c r="E23" s="25" t="s">
        <v>45</v>
      </c>
      <c r="F23" s="26"/>
      <c r="G23" s="4"/>
    </row>
    <row r="24" spans="1:7" ht="12.75">
      <c r="A24" s="47">
        <v>15</v>
      </c>
      <c r="B24" s="58">
        <f t="shared" si="0"/>
        <v>9</v>
      </c>
      <c r="C24" s="54">
        <f>$F$2-4</f>
        <v>42114</v>
      </c>
      <c r="D24" s="19" t="str">
        <f>LOOKUP(WEEKDAY(C24),{1,2,3,4,5,6,7;"Sun","Mon","Tue","Wed","Thu","Fri","Sat"})</f>
        <v>Mon</v>
      </c>
      <c r="E24" s="20"/>
      <c r="F24" s="21"/>
      <c r="G24" s="4"/>
    </row>
    <row r="25" spans="1:7" ht="12.75">
      <c r="A25" s="47">
        <v>16</v>
      </c>
      <c r="B25" s="58">
        <f t="shared" si="0"/>
        <v>10</v>
      </c>
      <c r="C25" s="54">
        <f>$F$2-3</f>
        <v>42115</v>
      </c>
      <c r="D25" s="19" t="str">
        <f>LOOKUP(WEEKDAY(C25),{1,2,3,4,5,6,7;"Sun","Mon","Tue","Wed","Thu","Fri","Sat"})</f>
        <v>Tue</v>
      </c>
      <c r="E25" s="20"/>
      <c r="F25" s="40"/>
      <c r="G25" s="1"/>
    </row>
    <row r="26" spans="1:7" ht="12.75">
      <c r="A26" s="47">
        <v>17</v>
      </c>
      <c r="B26" s="58">
        <f t="shared" si="0"/>
        <v>11</v>
      </c>
      <c r="C26" s="54">
        <f>$F$2-2</f>
        <v>42116</v>
      </c>
      <c r="D26" s="49" t="str">
        <f>LOOKUP(WEEKDAY(C26),{1,2,3,4,5,6,7;"Sun","Mon","Tue","Wed","Thu","Fri","Sat"})</f>
        <v>Wed</v>
      </c>
      <c r="E26" s="25"/>
      <c r="F26" s="40"/>
      <c r="G26" s="1"/>
    </row>
    <row r="27" spans="1:7" ht="12.75">
      <c r="A27" s="47">
        <v>18</v>
      </c>
      <c r="B27" s="66">
        <f t="shared" si="0"/>
        <v>12</v>
      </c>
      <c r="C27" s="51">
        <f>$F$2-1</f>
        <v>42117</v>
      </c>
      <c r="D27" s="52" t="str">
        <f>LOOKUP(WEEKDAY(C27),{1,2,3,4,5,6,7;"Sun","Mon","Tue","Wed","Thu","Fri","Sat"})</f>
        <v>Thu</v>
      </c>
      <c r="E27" s="25"/>
      <c r="F27" s="59" t="s">
        <v>53</v>
      </c>
      <c r="G27" s="1"/>
    </row>
    <row r="28" spans="1:7" ht="12.75">
      <c r="A28" s="47">
        <v>19</v>
      </c>
      <c r="B28" s="57">
        <f t="shared" si="0"/>
        <v>13</v>
      </c>
      <c r="C28" s="55">
        <f>$F$2</f>
        <v>42118</v>
      </c>
      <c r="D28" s="56" t="str">
        <f>LOOKUP(WEEKDAY(C28),{1,2,3,4,5,6,7;"Sun","Mon","Tue","Wed","Thu","Fri","Sat"})</f>
        <v>Fri</v>
      </c>
      <c r="E28" s="20"/>
      <c r="F28" s="59" t="s">
        <v>46</v>
      </c>
      <c r="G28" s="1"/>
    </row>
    <row r="29" spans="1:7" ht="12.75">
      <c r="A29" s="47">
        <v>20</v>
      </c>
      <c r="B29" s="58">
        <f t="shared" si="0"/>
        <v>14</v>
      </c>
      <c r="C29" s="54">
        <f>$F$2+1</f>
        <v>42119</v>
      </c>
      <c r="D29" s="49" t="str">
        <f>LOOKUP(WEEKDAY(C29),{1,2,3,4,5,6,7;"Sun","Mon","Tue","Wed","Thu","Fri","Sat"})</f>
        <v>Sat</v>
      </c>
      <c r="E29" s="20"/>
      <c r="F29" s="40" t="s">
        <v>41</v>
      </c>
      <c r="G29" s="4"/>
    </row>
    <row r="30" spans="1:7" ht="12.75">
      <c r="A30" s="47">
        <v>21</v>
      </c>
      <c r="B30" s="58">
        <f t="shared" si="0"/>
        <v>15</v>
      </c>
      <c r="C30" s="54">
        <f>$F$2+2</f>
        <v>42120</v>
      </c>
      <c r="D30" s="49" t="str">
        <f>LOOKUP(WEEKDAY(C30),{1,2,3,4,5,6,7;"Sun","Mon","Tue","Wed","Thu","Fri","Sat"})</f>
        <v>Sun</v>
      </c>
      <c r="E30" s="25" t="s">
        <v>24</v>
      </c>
      <c r="F30" s="40" t="s">
        <v>55</v>
      </c>
      <c r="G30" s="1"/>
    </row>
    <row r="31" spans="1:7" ht="12.75">
      <c r="A31" s="47">
        <v>22</v>
      </c>
      <c r="B31" s="58">
        <f t="shared" si="0"/>
        <v>16</v>
      </c>
      <c r="C31" s="54">
        <f>$F$2+3</f>
        <v>42121</v>
      </c>
      <c r="D31" s="49" t="str">
        <f>LOOKUP(WEEKDAY(C31),{1,2,3,4,5,6,7;"Sun","Mon","Tue","Wed","Thu","Fri","Sat"})</f>
        <v>Mon</v>
      </c>
      <c r="E31" s="25"/>
      <c r="F31" s="26"/>
      <c r="G31" s="1"/>
    </row>
    <row r="32" spans="1:7" ht="12.75">
      <c r="A32" s="47">
        <v>23</v>
      </c>
      <c r="B32" s="66">
        <f t="shared" si="0"/>
        <v>17</v>
      </c>
      <c r="C32" s="51">
        <f>$F$2+4</f>
        <v>42122</v>
      </c>
      <c r="D32" s="52" t="str">
        <f>LOOKUP(WEEKDAY(C32),{1,2,3,4,5,6,7;"Sun","Mon","Tue","Wed","Thu","Fri","Sat"})</f>
        <v>Tue</v>
      </c>
      <c r="E32" s="25"/>
      <c r="F32" s="59" t="s">
        <v>42</v>
      </c>
      <c r="G32" s="1"/>
    </row>
    <row r="33" spans="1:7" ht="12.75">
      <c r="A33" s="47">
        <v>24</v>
      </c>
      <c r="B33" s="58">
        <f t="shared" si="0"/>
        <v>18</v>
      </c>
      <c r="C33" s="54">
        <f>$F$2+5</f>
        <v>42123</v>
      </c>
      <c r="D33" s="49" t="str">
        <f>LOOKUP(WEEKDAY(C33),{1,2,3,4,5,6,7;"Sun","Mon","Tue","Wed","Thu","Fri","Sat"})</f>
        <v>Wed</v>
      </c>
      <c r="E33" s="25"/>
      <c r="F33" s="26"/>
      <c r="G33" s="1"/>
    </row>
    <row r="34" spans="1:7" ht="13.5" thickBot="1">
      <c r="A34" s="47">
        <v>25</v>
      </c>
      <c r="B34" s="58">
        <f t="shared" si="0"/>
        <v>19</v>
      </c>
      <c r="C34" s="54">
        <f>$F$2+6</f>
        <v>42124</v>
      </c>
      <c r="D34" s="49" t="str">
        <f>LOOKUP(WEEKDAY(C34),{1,2,3,4,5,6,7;"Sun","Mon","Tue","Wed","Thu","Fri","Sat"})</f>
        <v>Thu</v>
      </c>
      <c r="E34" s="25"/>
      <c r="F34" s="41" t="s">
        <v>43</v>
      </c>
      <c r="G34" s="1"/>
    </row>
    <row r="35" spans="1:7" ht="13.5" thickBot="1">
      <c r="A35" s="48">
        <v>26</v>
      </c>
      <c r="B35" s="58">
        <f t="shared" si="0"/>
        <v>20</v>
      </c>
      <c r="C35" s="54">
        <f>$F$2+7</f>
        <v>42125</v>
      </c>
      <c r="D35" s="50" t="str">
        <f>LOOKUP(WEEKDAY(C35),{1,2,3,4,5,6,7;"Sun","Mon","Tue","Wed","Thu","Fri","Sat"})</f>
        <v>Fri</v>
      </c>
      <c r="E35" s="35"/>
      <c r="F35" s="41"/>
      <c r="G35" s="7"/>
    </row>
    <row r="36" spans="6:7" ht="12.75">
      <c r="F36" s="37"/>
      <c r="G36" s="7"/>
    </row>
    <row r="37" spans="6:7" ht="12.75">
      <c r="F37" s="37"/>
      <c r="G37" s="7"/>
    </row>
    <row r="38" ht="12.75">
      <c r="G38" s="7"/>
    </row>
    <row r="39" spans="3:7" ht="12.75">
      <c r="C39" s="42" t="s">
        <v>39</v>
      </c>
      <c r="D39" s="42"/>
      <c r="E39" s="42"/>
      <c r="G39" s="7"/>
    </row>
    <row r="40" spans="3:4" ht="12.75">
      <c r="C40" s="42">
        <v>1</v>
      </c>
      <c r="D40" s="10" t="s">
        <v>67</v>
      </c>
    </row>
    <row r="41" ht="12.75">
      <c r="C41" s="42"/>
    </row>
    <row r="42" spans="3:7" ht="12.75">
      <c r="C42" s="42">
        <v>2</v>
      </c>
      <c r="D42" s="42" t="s">
        <v>69</v>
      </c>
      <c r="G42" s="7"/>
    </row>
    <row r="43" spans="3:7" ht="12.75">
      <c r="C43" s="42"/>
      <c r="G43" s="7"/>
    </row>
    <row r="44" spans="3:7" ht="12.75">
      <c r="C44" s="42">
        <v>3</v>
      </c>
      <c r="D44" s="10" t="s">
        <v>78</v>
      </c>
      <c r="E44" s="42"/>
      <c r="G44" s="7"/>
    </row>
    <row r="45" spans="3:7" ht="12.75">
      <c r="C45" s="42"/>
      <c r="G45" s="7"/>
    </row>
    <row r="46" spans="3:7" ht="12.75">
      <c r="C46" s="42">
        <v>4</v>
      </c>
      <c r="D46" s="42" t="s">
        <v>60</v>
      </c>
      <c r="E46" s="42"/>
      <c r="G46" s="7"/>
    </row>
    <row r="47" spans="3:7" ht="12.75">
      <c r="C47" s="42"/>
      <c r="D47" s="42"/>
      <c r="E47" s="42"/>
      <c r="G47" s="7"/>
    </row>
    <row r="48" spans="3:7" ht="12.75">
      <c r="C48" s="42">
        <v>5</v>
      </c>
      <c r="D48" s="42" t="s">
        <v>47</v>
      </c>
      <c r="E48" s="42"/>
      <c r="G48" s="7"/>
    </row>
    <row r="49" spans="5:7" ht="12.75">
      <c r="E49" s="42"/>
      <c r="G49" s="7"/>
    </row>
    <row r="50" spans="1:7" ht="12.75">
      <c r="A50" s="9"/>
      <c r="B50" s="9"/>
      <c r="C50" s="42">
        <v>6</v>
      </c>
      <c r="D50" s="42" t="s">
        <v>44</v>
      </c>
      <c r="E50" s="42"/>
      <c r="G50" s="1"/>
    </row>
    <row r="51" spans="1:7" ht="12.75">
      <c r="A51" s="9"/>
      <c r="B51" s="9"/>
      <c r="E51" s="42"/>
      <c r="F51" s="7"/>
      <c r="G51" s="7"/>
    </row>
    <row r="52" spans="1:7" ht="12.75">
      <c r="A52" s="9"/>
      <c r="B52" s="9"/>
      <c r="C52" s="42">
        <v>7</v>
      </c>
      <c r="D52" s="42" t="s">
        <v>59</v>
      </c>
      <c r="E52" s="42"/>
      <c r="F52" s="30"/>
      <c r="G52" s="30"/>
    </row>
    <row r="53" spans="3:7" ht="12.75">
      <c r="C53" s="42"/>
      <c r="D53" s="42"/>
      <c r="E53" s="42"/>
      <c r="F53" s="30"/>
      <c r="G53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Knight</dc:creator>
  <cp:keywords/>
  <dc:description/>
  <cp:lastModifiedBy>Roger</cp:lastModifiedBy>
  <dcterms:created xsi:type="dcterms:W3CDTF">2015-03-20T13:01:06Z</dcterms:created>
  <dcterms:modified xsi:type="dcterms:W3CDTF">2015-04-22T16:12:56Z</dcterms:modified>
  <cp:category/>
  <cp:version/>
  <cp:contentType/>
  <cp:contentStatus/>
</cp:coreProperties>
</file>